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окончательн" sheetId="5" r:id="rId1"/>
  </sheets>
  <calcPr calcId="144525" iterate="1"/>
</workbook>
</file>

<file path=xl/calcChain.xml><?xml version="1.0" encoding="utf-8"?>
<calcChain xmlns="http://schemas.openxmlformats.org/spreadsheetml/2006/main">
  <c r="D7" i="5" l="1"/>
  <c r="D8" i="5"/>
  <c r="D9" i="5"/>
  <c r="D10" i="5"/>
  <c r="D11" i="5"/>
  <c r="D12" i="5"/>
  <c r="D13" i="5"/>
  <c r="D14" i="5"/>
  <c r="D6" i="5"/>
  <c r="D53" i="5" l="1"/>
  <c r="D54" i="5"/>
  <c r="D52" i="5"/>
  <c r="F53" i="5"/>
  <c r="F54" i="5"/>
  <c r="F52" i="5"/>
  <c r="G52" i="5"/>
  <c r="D25" i="5" l="1"/>
  <c r="D26" i="5"/>
  <c r="D27" i="5"/>
  <c r="D24" i="5"/>
  <c r="I28" i="5"/>
  <c r="F27" i="5"/>
  <c r="F25" i="5"/>
  <c r="F26" i="5"/>
  <c r="F24" i="5"/>
  <c r="F28" i="5" s="1"/>
  <c r="D34" i="5" l="1"/>
  <c r="F34" i="5"/>
  <c r="D29" i="5" l="1"/>
  <c r="F22" i="5"/>
  <c r="F29" i="5"/>
  <c r="D41" i="5" l="1"/>
  <c r="D51" i="5" s="1"/>
  <c r="D42" i="5"/>
  <c r="D43" i="5"/>
  <c r="D44" i="5"/>
  <c r="D45" i="5"/>
  <c r="D46" i="5"/>
  <c r="D47" i="5"/>
  <c r="D48" i="5"/>
  <c r="D49" i="5"/>
  <c r="D50" i="5"/>
  <c r="D40" i="5"/>
  <c r="F51" i="5"/>
  <c r="F50" i="5"/>
  <c r="F41" i="5"/>
  <c r="F42" i="5"/>
  <c r="F43" i="5"/>
  <c r="F44" i="5"/>
  <c r="F45" i="5"/>
  <c r="F46" i="5"/>
  <c r="F47" i="5"/>
  <c r="F48" i="5"/>
  <c r="F49" i="5"/>
  <c r="F40" i="5"/>
  <c r="D38" i="5" l="1"/>
  <c r="D37" i="5"/>
  <c r="D36" i="5"/>
  <c r="F39" i="5"/>
  <c r="F38" i="5"/>
  <c r="F37" i="5"/>
  <c r="I38" i="5"/>
  <c r="E38" i="5"/>
  <c r="F36" i="5"/>
  <c r="G36" i="5"/>
  <c r="E23" i="5"/>
  <c r="I55" i="5" l="1"/>
  <c r="H55" i="5"/>
  <c r="G55" i="5"/>
  <c r="E55" i="5"/>
  <c r="D55" i="5"/>
  <c r="K55" i="5" s="1"/>
  <c r="K54" i="5"/>
  <c r="J54" i="5"/>
  <c r="K53" i="5"/>
  <c r="J53" i="5"/>
  <c r="K52" i="5"/>
  <c r="J52" i="5"/>
  <c r="I51" i="5"/>
  <c r="H51" i="5"/>
  <c r="K51" i="5" s="1"/>
  <c r="G51" i="5"/>
  <c r="J51" i="5" s="1"/>
  <c r="E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I39" i="5"/>
  <c r="H39" i="5"/>
  <c r="K39" i="5" s="1"/>
  <c r="G39" i="5"/>
  <c r="E39" i="5"/>
  <c r="D39" i="5"/>
  <c r="K38" i="5"/>
  <c r="J38" i="5"/>
  <c r="K37" i="5"/>
  <c r="J37" i="5"/>
  <c r="K36" i="5"/>
  <c r="J36" i="5"/>
  <c r="I35" i="5"/>
  <c r="H35" i="5"/>
  <c r="K35" i="5" s="1"/>
  <c r="G35" i="5"/>
  <c r="E35" i="5"/>
  <c r="D35" i="5"/>
  <c r="K34" i="5"/>
  <c r="J34" i="5"/>
  <c r="I33" i="5"/>
  <c r="H33" i="5"/>
  <c r="K33" i="5" s="1"/>
  <c r="G33" i="5"/>
  <c r="J33" i="5" s="1"/>
  <c r="E33" i="5"/>
  <c r="D33" i="5"/>
  <c r="F33" i="5" s="1"/>
  <c r="K32" i="5"/>
  <c r="J32" i="5"/>
  <c r="F32" i="5"/>
  <c r="K31" i="5"/>
  <c r="J31" i="5"/>
  <c r="F31" i="5"/>
  <c r="I30" i="5"/>
  <c r="H30" i="5"/>
  <c r="G30" i="5"/>
  <c r="J30" i="5" s="1"/>
  <c r="F30" i="5"/>
  <c r="E30" i="5"/>
  <c r="D30" i="5"/>
  <c r="K29" i="5"/>
  <c r="J29" i="5"/>
  <c r="H28" i="5"/>
  <c r="G28" i="5"/>
  <c r="E28" i="5"/>
  <c r="D28" i="5"/>
  <c r="J28" i="5" s="1"/>
  <c r="K27" i="5"/>
  <c r="J27" i="5"/>
  <c r="K26" i="5"/>
  <c r="J26" i="5"/>
  <c r="K25" i="5"/>
  <c r="J25" i="5"/>
  <c r="K24" i="5"/>
  <c r="J24" i="5"/>
  <c r="I23" i="5"/>
  <c r="H23" i="5"/>
  <c r="G23" i="5"/>
  <c r="K21" i="5"/>
  <c r="I21" i="5"/>
  <c r="H21" i="5"/>
  <c r="G21" i="5"/>
  <c r="J21" i="5" s="1"/>
  <c r="F21" i="5"/>
  <c r="E21" i="5"/>
  <c r="D21" i="5"/>
  <c r="K20" i="5"/>
  <c r="J20" i="5"/>
  <c r="F20" i="5"/>
  <c r="K19" i="5"/>
  <c r="J19" i="5"/>
  <c r="F19" i="5"/>
  <c r="K18" i="5"/>
  <c r="J18" i="5"/>
  <c r="F18" i="5"/>
  <c r="K17" i="5"/>
  <c r="J17" i="5"/>
  <c r="F17" i="5"/>
  <c r="K16" i="5"/>
  <c r="J16" i="5"/>
  <c r="F16" i="5"/>
  <c r="H15" i="5"/>
  <c r="D15" i="5"/>
  <c r="K15" i="5" s="1"/>
  <c r="K14" i="5"/>
  <c r="J14" i="5"/>
  <c r="K13" i="5"/>
  <c r="J13" i="5"/>
  <c r="K12" i="5"/>
  <c r="J12" i="5"/>
  <c r="K11" i="5"/>
  <c r="J11" i="5"/>
  <c r="K10" i="5"/>
  <c r="J10" i="5"/>
  <c r="K9" i="5"/>
  <c r="G15" i="5"/>
  <c r="K8" i="5"/>
  <c r="J8" i="5"/>
  <c r="K7" i="5"/>
  <c r="J7" i="5"/>
  <c r="E15" i="5"/>
  <c r="K6" i="5"/>
  <c r="J6" i="5"/>
  <c r="H56" i="5" l="1"/>
  <c r="J55" i="5"/>
  <c r="F55" i="5"/>
  <c r="K28" i="5"/>
  <c r="J35" i="5"/>
  <c r="K30" i="5"/>
  <c r="J39" i="5"/>
  <c r="E56" i="5"/>
  <c r="F15" i="5"/>
  <c r="G56" i="5"/>
  <c r="J15" i="5"/>
  <c r="J9" i="5"/>
  <c r="F35" i="5"/>
  <c r="D22" i="5" l="1"/>
  <c r="D23" i="5" s="1"/>
  <c r="J22" i="5"/>
  <c r="K22" i="5"/>
  <c r="D56" i="5" l="1"/>
  <c r="F56" i="5" s="1"/>
  <c r="K23" i="5"/>
  <c r="F23" i="5"/>
  <c r="J23" i="5"/>
  <c r="F6" i="5"/>
  <c r="F7" i="5"/>
  <c r="F8" i="5"/>
  <c r="F9" i="5"/>
  <c r="F10" i="5"/>
  <c r="F11" i="5"/>
  <c r="F12" i="5"/>
  <c r="F13" i="5"/>
  <c r="F14" i="5"/>
  <c r="I15" i="5"/>
  <c r="I56" i="5"/>
</calcChain>
</file>

<file path=xl/sharedStrings.xml><?xml version="1.0" encoding="utf-8"?>
<sst xmlns="http://schemas.openxmlformats.org/spreadsheetml/2006/main" count="67" uniqueCount="67">
  <si>
    <t>Наименование проекта</t>
  </si>
  <si>
    <t>стоимость проекта, руб.</t>
  </si>
  <si>
    <t>Всего</t>
  </si>
  <si>
    <t>областной бюджет (уровень софин-ния 70%)</t>
  </si>
  <si>
    <t>в том числе</t>
  </si>
  <si>
    <t xml:space="preserve">добровольн физ лиц </t>
  </si>
  <si>
    <t>добровольн юр лиц</t>
  </si>
  <si>
    <t>Приобретение оборудования в клуб п. Вохтога</t>
  </si>
  <si>
    <t>Обустройство уличной сцены на центральной площади п. Вохтога</t>
  </si>
  <si>
    <t>Обустройство площадки для городошного спорта на стадионе в п. Вохтога</t>
  </si>
  <si>
    <t>Обустройство пешеходной дорожки  на улице Пионерской</t>
  </si>
  <si>
    <t>Обустройство пешеходных дорожек  на хуторе Глубокое</t>
  </si>
  <si>
    <t>Обустройство пешеходной дорожки на улице Советской</t>
  </si>
  <si>
    <t>Обустройство пешеходной дорожки на улице Юбилейной</t>
  </si>
  <si>
    <t>Ремонт памятника воинам-землякам,погибшим в Великой Отечественной войне 1941-1945 гг.,  в с. Демьяново</t>
  </si>
  <si>
    <t>Обустройство спортивной площадки п.Бушуиха</t>
  </si>
  <si>
    <t>Устройство пешеходного моста в д.Слобода</t>
  </si>
  <si>
    <t>Ремонт памятника в д.Б.Дворища</t>
  </si>
  <si>
    <t>Благоустройство территории памятника в д.Жерноково</t>
  </si>
  <si>
    <t>Благоустройство территории памятника в д.Фрол</t>
  </si>
  <si>
    <t>Устройство детской площадки в д.Поповкино</t>
  </si>
  <si>
    <t>Устройство элементов детской площадки д. Анохино</t>
  </si>
  <si>
    <t>Устройство элементов детской площадки д. Спасское</t>
  </si>
  <si>
    <t>Устройство комплекса уличных тренажеров в с. Минькино</t>
  </si>
  <si>
    <t>Благоустройство тротуара вдоль ул. Обнорского  по нечетной стороне от ул Волкова до ул. Привокзальная в г. Грязовец</t>
  </si>
  <si>
    <t>Благоустройство тротуара вдоль ул. Комсомольская по нечетной стороне от ул. Ленина до реки Ржавка в г. Грязовец</t>
  </si>
  <si>
    <t>Благоустройство тротуара вдоль ул. Комсомольская по нечетной стороне от реки Ржавка до ул. Победы в г. Грязовец</t>
  </si>
  <si>
    <t>Благоустройство тротуара вдоль ул. Коммунистическая от д. 51 до д. 45а в г. Грязовец</t>
  </si>
  <si>
    <t>Благоустройство тротуара вдоль ул. Ленина по четной стороне от ул. Беляева до автобусной остановки "Почта" в г. Грязовец</t>
  </si>
  <si>
    <t>Благоустройство тротуара вдоль ул. Ленина по четной стороне от автобусной остановки "Почта" до ул.Румянцевой в г. Грязовец</t>
  </si>
  <si>
    <t>Благоустройство тротуара вдоль ул. Беляева по нечетной стороне от ул. Ленина до ул. Советская в г. Грязовец</t>
  </si>
  <si>
    <t>Установка памятника Л. Пылаевой между домами 46 и 48 по ул. Пылаевых в г. Грязовец</t>
  </si>
  <si>
    <t>Приобретение и установка детской площадки по адресу ул. Газовиков д. 35 в г. Грязовец</t>
  </si>
  <si>
    <t>Приобретение спортивного оборудования (футбольные ворота) в д. Слобода</t>
  </si>
  <si>
    <t>Приобретение спортивного оборудования (футбольные ворота) в д. Фрол</t>
  </si>
  <si>
    <t>спорт</t>
  </si>
  <si>
    <t>культура</t>
  </si>
  <si>
    <t>Приобретение ростовых кукол в Минькинский сельский Дом культуры</t>
  </si>
  <si>
    <t>Пошив сценических костюмов для художественной самодеятельности Юровского сельского Дома культуры</t>
  </si>
  <si>
    <t>«Культура развлечений» (приобретение комплекта звукового оборудования и приобретение ростовой куклы) в Ростиловский сельский Дом культуры</t>
  </si>
  <si>
    <t>Пусть музыка звучит» (приобретение комплекта звукового оборудования) в Заемский сельский Дом культуры</t>
  </si>
  <si>
    <t>Приобретение ростовой куклы в Лежский сельский Дом культуры</t>
  </si>
  <si>
    <t>Дарим людям радость» (приобретение сценических костюмов для ансамбля «Забавушка» и ростовой куклы) в Фроловской сельский Дом культуры</t>
  </si>
  <si>
    <t>Простые радости» (приобретение ростовой куклы) в Анохинский сельский Дом культуры</t>
  </si>
  <si>
    <t>итого культура</t>
  </si>
  <si>
    <t>итого спорт</t>
  </si>
  <si>
    <t>Информация об участии в проекте "Народный бюджет"на 2023 год по Грязовецкому муниципальному округу</t>
  </si>
  <si>
    <t xml:space="preserve"> руб</t>
  </si>
  <si>
    <t>Детская игровая комната «Развивайка в Комьянском сельском  ДК</t>
  </si>
  <si>
    <t>«Посмотри глазами радости» (приобретение комплекта звукового и музыкального оборудования, ростовой куклы и костюмов сказочных героев  для Сидоровского сельского Дома культуры)</t>
  </si>
  <si>
    <t>итого ЖКХ</t>
  </si>
  <si>
    <t>Устройство колодца в д. Аннинское (Комья)</t>
  </si>
  <si>
    <t>Устройство колодца в д. Евдокимово (Комья)</t>
  </si>
  <si>
    <t>Устройство колодца в д. Батово (Ростилово)</t>
  </si>
  <si>
    <t>физ лица</t>
  </si>
  <si>
    <t>юр лица</t>
  </si>
  <si>
    <t>% софин-ния</t>
  </si>
  <si>
    <t>Грязовецкое</t>
  </si>
  <si>
    <t>Наименование главного распорядителя</t>
  </si>
  <si>
    <t xml:space="preserve"> Сидоровское</t>
  </si>
  <si>
    <t xml:space="preserve"> Юровское</t>
  </si>
  <si>
    <t xml:space="preserve"> Ростиловское</t>
  </si>
  <si>
    <t>Перцевское</t>
  </si>
  <si>
    <t>Комьянское</t>
  </si>
  <si>
    <t>Вохтожское</t>
  </si>
  <si>
    <t>бюджет округа</t>
  </si>
  <si>
    <t>софин-ние за счет средств бюджета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</si>
</sst>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4" fontId="9" fillId="0" borderId="10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65" fontId="0" fillId="0" borderId="1" xfId="0" applyNumberFormat="1" applyBorder="1"/>
    <xf numFmtId="165" fontId="15" fillId="0" borderId="1" xfId="0" applyNumberFormat="1" applyFont="1" applyBorder="1"/>
    <xf numFmtId="1" fontId="0" fillId="0" borderId="1" xfId="0" applyNumberFormat="1" applyBorder="1"/>
    <xf numFmtId="165" fontId="2" fillId="0" borderId="1" xfId="0" applyNumberFormat="1" applyFont="1" applyBorder="1"/>
    <xf numFmtId="165" fontId="1" fillId="0" borderId="1" xfId="0" applyNumberFormat="1" applyFont="1" applyBorder="1"/>
    <xf numFmtId="4" fontId="5" fillId="0" borderId="10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1" xfId="0" applyBorder="1"/>
    <xf numFmtId="4" fontId="13" fillId="3" borderId="2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F6" sqref="F6"/>
    </sheetView>
  </sheetViews>
  <sheetFormatPr defaultRowHeight="15" x14ac:dyDescent="0.25"/>
  <cols>
    <col min="1" max="1" width="3" bestFit="1" customWidth="1"/>
    <col min="2" max="2" width="15.7109375" customWidth="1"/>
    <col min="3" max="3" width="60.5703125" customWidth="1"/>
    <col min="4" max="4" width="14.85546875" customWidth="1"/>
    <col min="5" max="5" width="15.28515625" customWidth="1"/>
    <col min="6" max="6" width="13.7109375" customWidth="1"/>
    <col min="7" max="8" width="13.85546875" customWidth="1"/>
    <col min="9" max="9" width="13.42578125" customWidth="1"/>
    <col min="10" max="10" width="6.7109375" hidden="1" customWidth="1"/>
    <col min="11" max="11" width="6.85546875" hidden="1" customWidth="1"/>
  </cols>
  <sheetData>
    <row r="1" spans="1:11" ht="25.5" customHeight="1" x14ac:dyDescent="0.25">
      <c r="B1" s="72" t="s">
        <v>46</v>
      </c>
      <c r="C1" s="72"/>
      <c r="D1" s="72"/>
      <c r="E1" s="72"/>
      <c r="F1" s="72"/>
      <c r="G1" s="72"/>
      <c r="H1" s="72"/>
      <c r="I1" s="72"/>
    </row>
    <row r="2" spans="1:11" ht="15" customHeight="1" x14ac:dyDescent="0.25">
      <c r="B2" s="1"/>
      <c r="C2" s="2"/>
      <c r="D2" s="2"/>
      <c r="E2" s="9"/>
      <c r="F2" s="9"/>
      <c r="H2" s="10"/>
      <c r="I2" s="10" t="s">
        <v>47</v>
      </c>
    </row>
    <row r="3" spans="1:11" ht="15" customHeight="1" x14ac:dyDescent="0.25">
      <c r="A3" s="73"/>
      <c r="B3" s="74" t="s">
        <v>58</v>
      </c>
      <c r="C3" s="77" t="s">
        <v>0</v>
      </c>
      <c r="D3" s="74" t="s">
        <v>1</v>
      </c>
      <c r="E3" s="74" t="s">
        <v>3</v>
      </c>
      <c r="F3" s="74" t="s">
        <v>66</v>
      </c>
      <c r="G3" s="80" t="s">
        <v>4</v>
      </c>
      <c r="H3" s="81"/>
      <c r="I3" s="82"/>
      <c r="J3" s="67" t="s">
        <v>56</v>
      </c>
      <c r="K3" s="67"/>
    </row>
    <row r="4" spans="1:11" ht="15" customHeight="1" x14ac:dyDescent="0.25">
      <c r="A4" s="73"/>
      <c r="B4" s="75"/>
      <c r="C4" s="78"/>
      <c r="D4" s="75"/>
      <c r="E4" s="75"/>
      <c r="F4" s="75"/>
      <c r="G4" s="68" t="s">
        <v>5</v>
      </c>
      <c r="H4" s="68" t="s">
        <v>6</v>
      </c>
      <c r="I4" s="68" t="s">
        <v>65</v>
      </c>
      <c r="J4" s="69" t="s">
        <v>54</v>
      </c>
      <c r="K4" s="69" t="s">
        <v>55</v>
      </c>
    </row>
    <row r="5" spans="1:11" ht="26.25" customHeight="1" x14ac:dyDescent="0.25">
      <c r="A5" s="73"/>
      <c r="B5" s="76"/>
      <c r="C5" s="79"/>
      <c r="D5" s="76"/>
      <c r="E5" s="76"/>
      <c r="F5" s="76"/>
      <c r="G5" s="68"/>
      <c r="H5" s="68"/>
      <c r="I5" s="68"/>
      <c r="J5" s="69"/>
      <c r="K5" s="69"/>
    </row>
    <row r="6" spans="1:11" ht="47.25" x14ac:dyDescent="0.25">
      <c r="A6" s="55">
        <v>1</v>
      </c>
      <c r="B6" s="64" t="s">
        <v>57</v>
      </c>
      <c r="C6" s="33" t="s">
        <v>25</v>
      </c>
      <c r="D6" s="13">
        <f>E6+F6</f>
        <v>1999164</v>
      </c>
      <c r="E6" s="34">
        <v>1399414.7999999998</v>
      </c>
      <c r="F6" s="16">
        <f>SUM(G6:I6)</f>
        <v>599749.20000000019</v>
      </c>
      <c r="G6" s="13">
        <v>100000</v>
      </c>
      <c r="H6" s="13">
        <v>0</v>
      </c>
      <c r="I6" s="13">
        <v>499749.20000000019</v>
      </c>
      <c r="J6" s="46">
        <f t="shared" ref="J6:J26" si="0">G6/D6*100</f>
        <v>5.0020908739853258</v>
      </c>
      <c r="K6" s="46">
        <f t="shared" ref="K6:K48" si="1">H6/D6*100</f>
        <v>0</v>
      </c>
    </row>
    <row r="7" spans="1:11" ht="47.25" x14ac:dyDescent="0.25">
      <c r="A7" s="55">
        <v>2</v>
      </c>
      <c r="B7" s="64"/>
      <c r="C7" s="33" t="s">
        <v>26</v>
      </c>
      <c r="D7" s="13">
        <f t="shared" ref="D7:D14" si="2">E7+F7</f>
        <v>1542112</v>
      </c>
      <c r="E7" s="34">
        <v>1079478.3999999999</v>
      </c>
      <c r="F7" s="16">
        <f t="shared" ref="F7:F14" si="3">SUM(G7:I7)</f>
        <v>462633.60000000009</v>
      </c>
      <c r="G7" s="13">
        <v>80440</v>
      </c>
      <c r="H7" s="13">
        <v>0</v>
      </c>
      <c r="I7" s="13">
        <v>382193.60000000009</v>
      </c>
      <c r="J7" s="46">
        <f t="shared" si="0"/>
        <v>5.2162229461932723</v>
      </c>
      <c r="K7" s="46">
        <f t="shared" si="1"/>
        <v>0</v>
      </c>
    </row>
    <row r="8" spans="1:11" ht="31.5" x14ac:dyDescent="0.25">
      <c r="A8" s="55">
        <v>3</v>
      </c>
      <c r="B8" s="64"/>
      <c r="C8" s="35" t="s">
        <v>27</v>
      </c>
      <c r="D8" s="13">
        <f t="shared" si="2"/>
        <v>907834.15</v>
      </c>
      <c r="E8" s="34">
        <v>635483.9</v>
      </c>
      <c r="F8" s="16">
        <f t="shared" si="3"/>
        <v>272350.25</v>
      </c>
      <c r="G8" s="57">
        <v>81950</v>
      </c>
      <c r="H8" s="13">
        <v>0</v>
      </c>
      <c r="I8" s="13">
        <v>190400.25</v>
      </c>
      <c r="J8" s="46">
        <f t="shared" si="0"/>
        <v>9.0269792120069514</v>
      </c>
      <c r="K8" s="46">
        <f t="shared" si="1"/>
        <v>0</v>
      </c>
    </row>
    <row r="9" spans="1:11" ht="47.25" x14ac:dyDescent="0.25">
      <c r="A9" s="55">
        <v>4</v>
      </c>
      <c r="B9" s="64"/>
      <c r="C9" s="35" t="s">
        <v>24</v>
      </c>
      <c r="D9" s="13">
        <f t="shared" si="2"/>
        <v>1289138</v>
      </c>
      <c r="E9" s="34">
        <v>902396.6</v>
      </c>
      <c r="F9" s="16">
        <f t="shared" si="3"/>
        <v>386741.4</v>
      </c>
      <c r="G9" s="57">
        <v>65090.82</v>
      </c>
      <c r="H9" s="13">
        <v>0</v>
      </c>
      <c r="I9" s="13">
        <v>321650.58</v>
      </c>
      <c r="J9" s="46">
        <f t="shared" si="0"/>
        <v>5.049173944139417</v>
      </c>
      <c r="K9" s="46">
        <f t="shared" si="1"/>
        <v>0</v>
      </c>
    </row>
    <row r="10" spans="1:11" ht="47.25" x14ac:dyDescent="0.25">
      <c r="A10" s="55">
        <v>5</v>
      </c>
      <c r="B10" s="64"/>
      <c r="C10" s="33" t="s">
        <v>28</v>
      </c>
      <c r="D10" s="13">
        <f t="shared" si="2"/>
        <v>934011.6</v>
      </c>
      <c r="E10" s="34">
        <v>653808.12</v>
      </c>
      <c r="F10" s="16">
        <f t="shared" si="3"/>
        <v>280203.48</v>
      </c>
      <c r="G10" s="57">
        <v>46700.58</v>
      </c>
      <c r="H10" s="13">
        <v>0</v>
      </c>
      <c r="I10" s="13">
        <v>233502.89999999997</v>
      </c>
      <c r="J10" s="46">
        <f t="shared" si="0"/>
        <v>5</v>
      </c>
      <c r="K10" s="46">
        <f t="shared" si="1"/>
        <v>0</v>
      </c>
    </row>
    <row r="11" spans="1:11" ht="47.25" x14ac:dyDescent="0.25">
      <c r="A11" s="55">
        <v>6</v>
      </c>
      <c r="B11" s="64"/>
      <c r="C11" s="33" t="s">
        <v>29</v>
      </c>
      <c r="D11" s="13">
        <f t="shared" si="2"/>
        <v>1612174.8</v>
      </c>
      <c r="E11" s="34">
        <v>1128522.3599999999</v>
      </c>
      <c r="F11" s="16">
        <f t="shared" si="3"/>
        <v>483652.44000000018</v>
      </c>
      <c r="G11" s="57">
        <v>80610</v>
      </c>
      <c r="H11" s="13">
        <v>0</v>
      </c>
      <c r="I11" s="13">
        <v>403042.44000000018</v>
      </c>
      <c r="J11" s="46">
        <f t="shared" si="0"/>
        <v>5.0000781552968077</v>
      </c>
      <c r="K11" s="46">
        <f t="shared" si="1"/>
        <v>0</v>
      </c>
    </row>
    <row r="12" spans="1:11" ht="31.5" x14ac:dyDescent="0.25">
      <c r="A12" s="55">
        <v>7</v>
      </c>
      <c r="B12" s="64"/>
      <c r="C12" s="33" t="s">
        <v>30</v>
      </c>
      <c r="D12" s="13">
        <f t="shared" si="2"/>
        <v>1220307.6000000001</v>
      </c>
      <c r="E12" s="34">
        <v>854215.32000000007</v>
      </c>
      <c r="F12" s="16">
        <f t="shared" si="3"/>
        <v>366092.28</v>
      </c>
      <c r="G12" s="57">
        <v>61020</v>
      </c>
      <c r="H12" s="13">
        <v>0</v>
      </c>
      <c r="I12" s="13">
        <v>305072.28000000003</v>
      </c>
      <c r="J12" s="46">
        <f t="shared" si="0"/>
        <v>5.0003785930694846</v>
      </c>
      <c r="K12" s="46">
        <f t="shared" si="1"/>
        <v>0</v>
      </c>
    </row>
    <row r="13" spans="1:11" ht="31.5" x14ac:dyDescent="0.25">
      <c r="A13" s="55">
        <v>8</v>
      </c>
      <c r="B13" s="64"/>
      <c r="C13" s="35" t="s">
        <v>31</v>
      </c>
      <c r="D13" s="13">
        <f t="shared" si="2"/>
        <v>1534740.67</v>
      </c>
      <c r="E13" s="34">
        <v>1074318.4589999998</v>
      </c>
      <c r="F13" s="16">
        <f t="shared" si="3"/>
        <v>460422.21100000013</v>
      </c>
      <c r="G13" s="57">
        <v>77270</v>
      </c>
      <c r="H13" s="13">
        <v>0</v>
      </c>
      <c r="I13" s="13">
        <v>383152.21100000013</v>
      </c>
      <c r="J13" s="46">
        <f t="shared" si="0"/>
        <v>5.0347268115335737</v>
      </c>
      <c r="K13" s="46">
        <f t="shared" si="1"/>
        <v>0</v>
      </c>
    </row>
    <row r="14" spans="1:11" ht="31.5" customHeight="1" x14ac:dyDescent="0.25">
      <c r="A14" s="55">
        <v>9</v>
      </c>
      <c r="B14" s="64"/>
      <c r="C14" s="33" t="s">
        <v>32</v>
      </c>
      <c r="D14" s="13">
        <f t="shared" si="2"/>
        <v>1295821.29</v>
      </c>
      <c r="E14" s="34">
        <v>907074.90299999993</v>
      </c>
      <c r="F14" s="16">
        <f t="shared" si="3"/>
        <v>388746.3870000001</v>
      </c>
      <c r="G14" s="57">
        <v>64791.07</v>
      </c>
      <c r="H14" s="13">
        <v>0</v>
      </c>
      <c r="I14" s="13">
        <v>323955.3170000001</v>
      </c>
      <c r="J14" s="46">
        <f t="shared" si="0"/>
        <v>5.0000004244412439</v>
      </c>
      <c r="K14" s="46">
        <f t="shared" si="1"/>
        <v>0</v>
      </c>
    </row>
    <row r="15" spans="1:11" ht="15.75" x14ac:dyDescent="0.25">
      <c r="A15" s="55"/>
      <c r="B15" s="65"/>
      <c r="C15" s="53"/>
      <c r="D15" s="6">
        <f>SUM(D6:D14)</f>
        <v>12335304.109999999</v>
      </c>
      <c r="E15" s="6">
        <f>SUM(E6:E14)</f>
        <v>8634712.8619999997</v>
      </c>
      <c r="F15" s="6">
        <f>D15-E15</f>
        <v>3700591.2479999997</v>
      </c>
      <c r="G15" s="6">
        <f>SUM(G6:G14)</f>
        <v>657872.47</v>
      </c>
      <c r="H15" s="6">
        <f>SUM(H6:H14)</f>
        <v>0</v>
      </c>
      <c r="I15" s="6">
        <f>SUM(I6:I14)</f>
        <v>3042718.7780000009</v>
      </c>
      <c r="J15" s="47">
        <f t="shared" si="0"/>
        <v>5.333248893853173</v>
      </c>
      <c r="K15" s="47">
        <f t="shared" si="1"/>
        <v>0</v>
      </c>
    </row>
    <row r="16" spans="1:11" ht="31.5" x14ac:dyDescent="0.25">
      <c r="A16" s="55">
        <v>10</v>
      </c>
      <c r="B16" s="64" t="s">
        <v>64</v>
      </c>
      <c r="C16" s="37" t="s">
        <v>14</v>
      </c>
      <c r="D16" s="21">
        <v>100796.08</v>
      </c>
      <c r="E16" s="38">
        <v>70557.259999999995</v>
      </c>
      <c r="F16" s="16">
        <f>D16-E16</f>
        <v>30238.820000000007</v>
      </c>
      <c r="G16" s="24">
        <v>5200</v>
      </c>
      <c r="H16" s="25">
        <v>0</v>
      </c>
      <c r="I16" s="17">
        <v>25038.82</v>
      </c>
      <c r="J16" s="46">
        <f t="shared" si="0"/>
        <v>5.1589307838161957</v>
      </c>
      <c r="K16" s="46">
        <f t="shared" si="1"/>
        <v>0</v>
      </c>
    </row>
    <row r="17" spans="1:11" ht="24" customHeight="1" x14ac:dyDescent="0.25">
      <c r="A17" s="55">
        <v>11</v>
      </c>
      <c r="B17" s="64"/>
      <c r="C17" s="37" t="s">
        <v>10</v>
      </c>
      <c r="D17" s="21">
        <v>264669.59999999998</v>
      </c>
      <c r="E17" s="38">
        <v>185268.72</v>
      </c>
      <c r="F17" s="16">
        <f t="shared" ref="F17:F35" si="4">D17-E17</f>
        <v>79400.879999999976</v>
      </c>
      <c r="G17" s="20">
        <v>13500</v>
      </c>
      <c r="H17" s="25">
        <v>0</v>
      </c>
      <c r="I17" s="17">
        <v>65900.88</v>
      </c>
      <c r="J17" s="46">
        <f t="shared" si="0"/>
        <v>5.1006991358282177</v>
      </c>
      <c r="K17" s="46">
        <f t="shared" si="1"/>
        <v>0</v>
      </c>
    </row>
    <row r="18" spans="1:11" ht="15.75" x14ac:dyDescent="0.25">
      <c r="A18" s="55">
        <v>12</v>
      </c>
      <c r="B18" s="64"/>
      <c r="C18" s="37" t="s">
        <v>11</v>
      </c>
      <c r="D18" s="21">
        <v>166556.4</v>
      </c>
      <c r="E18" s="38">
        <v>116589.48</v>
      </c>
      <c r="F18" s="16">
        <f t="shared" si="4"/>
        <v>49966.92</v>
      </c>
      <c r="G18" s="20">
        <v>8600</v>
      </c>
      <c r="H18" s="25">
        <v>0</v>
      </c>
      <c r="I18" s="17">
        <v>41366.92</v>
      </c>
      <c r="J18" s="46">
        <f t="shared" si="0"/>
        <v>5.1634161161024137</v>
      </c>
      <c r="K18" s="46">
        <f t="shared" si="1"/>
        <v>0</v>
      </c>
    </row>
    <row r="19" spans="1:11" ht="15.75" x14ac:dyDescent="0.25">
      <c r="A19" s="55">
        <v>13</v>
      </c>
      <c r="B19" s="64"/>
      <c r="C19" s="37" t="s">
        <v>12</v>
      </c>
      <c r="D19" s="21">
        <v>69312</v>
      </c>
      <c r="E19" s="38">
        <v>48518.400000000001</v>
      </c>
      <c r="F19" s="16">
        <f t="shared" si="4"/>
        <v>20793.599999999999</v>
      </c>
      <c r="G19" s="20">
        <v>3600</v>
      </c>
      <c r="H19" s="25">
        <v>0</v>
      </c>
      <c r="I19" s="17">
        <v>17193.599999999999</v>
      </c>
      <c r="J19" s="46">
        <f t="shared" si="0"/>
        <v>5.1939058171745147</v>
      </c>
      <c r="K19" s="46">
        <f t="shared" si="1"/>
        <v>0</v>
      </c>
    </row>
    <row r="20" spans="1:11" ht="15.75" x14ac:dyDescent="0.25">
      <c r="A20" s="55">
        <v>14</v>
      </c>
      <c r="B20" s="64"/>
      <c r="C20" s="37" t="s">
        <v>13</v>
      </c>
      <c r="D20" s="26">
        <v>182016.48</v>
      </c>
      <c r="E20" s="39">
        <v>127411.54</v>
      </c>
      <c r="F20" s="16">
        <f t="shared" si="4"/>
        <v>54604.940000000017</v>
      </c>
      <c r="G20" s="27">
        <v>9300</v>
      </c>
      <c r="H20" s="28">
        <v>0</v>
      </c>
      <c r="I20" s="29">
        <v>45304.94</v>
      </c>
      <c r="J20" s="46">
        <f t="shared" si="0"/>
        <v>5.1094274540415237</v>
      </c>
      <c r="K20" s="46">
        <f t="shared" si="1"/>
        <v>0</v>
      </c>
    </row>
    <row r="21" spans="1:11" ht="15.75" x14ac:dyDescent="0.25">
      <c r="A21" s="55"/>
      <c r="B21" s="65"/>
      <c r="C21" s="53"/>
      <c r="D21" s="6">
        <f>SUM(D16:D20)</f>
        <v>783350.55999999994</v>
      </c>
      <c r="E21" s="6">
        <f>SUM(E16:E20)</f>
        <v>548345.4</v>
      </c>
      <c r="F21" s="6">
        <f>D21-E21</f>
        <v>235005.15999999992</v>
      </c>
      <c r="G21" s="6">
        <f>SUM(G16:G20)</f>
        <v>40200</v>
      </c>
      <c r="H21" s="6">
        <f>SUM(H16:H20)</f>
        <v>0</v>
      </c>
      <c r="I21" s="6">
        <f>SUM(I16:I20)</f>
        <v>194805.16</v>
      </c>
      <c r="J21" s="47">
        <f t="shared" si="0"/>
        <v>5.1318020376471036</v>
      </c>
      <c r="K21" s="47">
        <f t="shared" si="1"/>
        <v>0</v>
      </c>
    </row>
    <row r="22" spans="1:11" ht="15.75" x14ac:dyDescent="0.25">
      <c r="A22" s="55">
        <v>15</v>
      </c>
      <c r="B22" s="70" t="s">
        <v>63</v>
      </c>
      <c r="C22" s="33" t="s">
        <v>15</v>
      </c>
      <c r="D22" s="13">
        <f>E22+F22</f>
        <v>454719</v>
      </c>
      <c r="E22" s="56">
        <v>277200</v>
      </c>
      <c r="F22" s="16">
        <f>SUM(G22:I22)</f>
        <v>177519</v>
      </c>
      <c r="G22" s="13">
        <v>30000</v>
      </c>
      <c r="H22" s="13">
        <v>75000</v>
      </c>
      <c r="I22" s="14">
        <v>72519</v>
      </c>
      <c r="J22" s="46">
        <f t="shared" si="0"/>
        <v>6.5974810817229983</v>
      </c>
      <c r="K22" s="46">
        <f t="shared" si="1"/>
        <v>16.493702704307495</v>
      </c>
    </row>
    <row r="23" spans="1:11" ht="15.75" x14ac:dyDescent="0.25">
      <c r="A23" s="55"/>
      <c r="B23" s="70"/>
      <c r="C23" s="5"/>
      <c r="D23" s="7">
        <f>SUM(D22:D22)</f>
        <v>454719</v>
      </c>
      <c r="E23" s="15">
        <f>SUM(E22:E22)</f>
        <v>277200</v>
      </c>
      <c r="F23" s="6">
        <f>D23-E23</f>
        <v>177519</v>
      </c>
      <c r="G23" s="15">
        <f>SUM(G22:G22)</f>
        <v>30000</v>
      </c>
      <c r="H23" s="15">
        <f>SUM(H22:H22)</f>
        <v>75000</v>
      </c>
      <c r="I23" s="15">
        <f>SUM(I22:I22)</f>
        <v>72519</v>
      </c>
      <c r="J23" s="47">
        <f t="shared" si="0"/>
        <v>6.5974810817229983</v>
      </c>
      <c r="K23" s="47">
        <f t="shared" si="1"/>
        <v>16.493702704307495</v>
      </c>
    </row>
    <row r="24" spans="1:11" ht="15.75" x14ac:dyDescent="0.25">
      <c r="A24" s="55">
        <v>16</v>
      </c>
      <c r="B24" s="71" t="s">
        <v>62</v>
      </c>
      <c r="C24" s="31" t="s">
        <v>16</v>
      </c>
      <c r="D24" s="20">
        <f>E24+F24</f>
        <v>413710</v>
      </c>
      <c r="E24" s="32">
        <v>289597</v>
      </c>
      <c r="F24" s="16">
        <f>SUM(G24:I24)</f>
        <v>124113</v>
      </c>
      <c r="G24" s="17">
        <v>21774.95</v>
      </c>
      <c r="H24" s="17">
        <v>0</v>
      </c>
      <c r="I24" s="17">
        <v>102338.05</v>
      </c>
      <c r="J24" s="46">
        <f t="shared" si="0"/>
        <v>5.263336636774552</v>
      </c>
      <c r="K24" s="46">
        <f t="shared" si="1"/>
        <v>0</v>
      </c>
    </row>
    <row r="25" spans="1:11" ht="15.75" x14ac:dyDescent="0.25">
      <c r="A25" s="55">
        <v>17</v>
      </c>
      <c r="B25" s="71"/>
      <c r="C25" s="31" t="s">
        <v>17</v>
      </c>
      <c r="D25" s="20">
        <f t="shared" ref="D25:D27" si="5">E25+F25</f>
        <v>400414.43</v>
      </c>
      <c r="E25" s="32">
        <v>280290.09999999998</v>
      </c>
      <c r="F25" s="16">
        <f t="shared" ref="F25:F26" si="6">SUM(G25:I25)</f>
        <v>120124.33</v>
      </c>
      <c r="G25" s="17">
        <v>20100</v>
      </c>
      <c r="H25" s="17">
        <v>0</v>
      </c>
      <c r="I25" s="17">
        <v>100024.33</v>
      </c>
      <c r="J25" s="46">
        <f>G25/D25*100</f>
        <v>5.0197991116354128</v>
      </c>
      <c r="K25" s="46">
        <f t="shared" si="1"/>
        <v>0</v>
      </c>
    </row>
    <row r="26" spans="1:11" ht="15.75" x14ac:dyDescent="0.25">
      <c r="A26" s="55">
        <v>18</v>
      </c>
      <c r="B26" s="71"/>
      <c r="C26" s="31" t="s">
        <v>18</v>
      </c>
      <c r="D26" s="20">
        <f t="shared" si="5"/>
        <v>268945.14999999997</v>
      </c>
      <c r="E26" s="32">
        <v>188261.61</v>
      </c>
      <c r="F26" s="16">
        <f t="shared" si="6"/>
        <v>80683.539999999994</v>
      </c>
      <c r="G26" s="17">
        <v>13500</v>
      </c>
      <c r="H26" s="17">
        <v>0</v>
      </c>
      <c r="I26" s="17">
        <v>67183.539999999994</v>
      </c>
      <c r="J26" s="46">
        <f t="shared" si="0"/>
        <v>5.0196108760466593</v>
      </c>
      <c r="K26" s="46">
        <f t="shared" si="1"/>
        <v>0</v>
      </c>
    </row>
    <row r="27" spans="1:11" ht="15.75" x14ac:dyDescent="0.25">
      <c r="A27" s="55">
        <v>19</v>
      </c>
      <c r="B27" s="71"/>
      <c r="C27" s="31" t="s">
        <v>19</v>
      </c>
      <c r="D27" s="20">
        <f t="shared" si="5"/>
        <v>258411.16</v>
      </c>
      <c r="E27" s="34">
        <v>180887.81</v>
      </c>
      <c r="F27" s="16">
        <f>SUM(G27:I27)</f>
        <v>77523.350000000006</v>
      </c>
      <c r="G27" s="17">
        <v>13000</v>
      </c>
      <c r="H27" s="17">
        <v>0</v>
      </c>
      <c r="I27" s="17">
        <v>64523.35</v>
      </c>
      <c r="J27" s="46">
        <f>G27/D27*100</f>
        <v>5.0307424803170262</v>
      </c>
      <c r="K27" s="46">
        <f t="shared" si="1"/>
        <v>0</v>
      </c>
    </row>
    <row r="28" spans="1:11" ht="15.75" x14ac:dyDescent="0.25">
      <c r="A28" s="55"/>
      <c r="B28" s="65"/>
      <c r="C28" s="53"/>
      <c r="D28" s="6">
        <f t="shared" ref="D28:I28" si="7">SUM(D24:D27)</f>
        <v>1341480.7399999998</v>
      </c>
      <c r="E28" s="6">
        <f t="shared" si="7"/>
        <v>939036.52</v>
      </c>
      <c r="F28" s="6">
        <f t="shared" si="7"/>
        <v>402444.22</v>
      </c>
      <c r="G28" s="6">
        <f t="shared" si="7"/>
        <v>68374.95</v>
      </c>
      <c r="H28" s="6">
        <f t="shared" si="7"/>
        <v>0</v>
      </c>
      <c r="I28" s="6">
        <f t="shared" si="7"/>
        <v>334069.26999999996</v>
      </c>
      <c r="J28" s="47">
        <f t="shared" ref="J28:J50" si="8">G28/D28*100</f>
        <v>5.0969758984389149</v>
      </c>
      <c r="K28" s="47">
        <f t="shared" si="1"/>
        <v>0</v>
      </c>
    </row>
    <row r="29" spans="1:11" ht="26.25" customHeight="1" x14ac:dyDescent="0.25">
      <c r="A29" s="55">
        <v>20</v>
      </c>
      <c r="B29" s="45" t="s">
        <v>61</v>
      </c>
      <c r="C29" s="33" t="s">
        <v>20</v>
      </c>
      <c r="D29" s="13">
        <f>E29+F29</f>
        <v>417492.7</v>
      </c>
      <c r="E29" s="32">
        <v>292244.89</v>
      </c>
      <c r="F29" s="41">
        <f>SUM(G29:I29)</f>
        <v>125247.81</v>
      </c>
      <c r="G29" s="11">
        <v>43800</v>
      </c>
      <c r="H29" s="11">
        <v>0</v>
      </c>
      <c r="I29" s="11">
        <v>81447.81</v>
      </c>
      <c r="J29" s="46">
        <f t="shared" si="8"/>
        <v>10.491201403042497</v>
      </c>
      <c r="K29" s="46">
        <f t="shared" si="1"/>
        <v>0</v>
      </c>
    </row>
    <row r="30" spans="1:11" ht="15.75" x14ac:dyDescent="0.25">
      <c r="A30" s="55"/>
      <c r="B30" s="54"/>
      <c r="C30" s="53"/>
      <c r="D30" s="6">
        <f>SUM(D29:D29)</f>
        <v>417492.7</v>
      </c>
      <c r="E30" s="12">
        <f>SUM(E29:E29)</f>
        <v>292244.89</v>
      </c>
      <c r="F30" s="6">
        <f>D30-E30</f>
        <v>125247.81</v>
      </c>
      <c r="G30" s="12">
        <f>SUM(G29:G29)</f>
        <v>43800</v>
      </c>
      <c r="H30" s="12">
        <f>SUM(H29:H29)</f>
        <v>0</v>
      </c>
      <c r="I30" s="12">
        <f>SUM(I29:I29)</f>
        <v>81447.81</v>
      </c>
      <c r="J30" s="47">
        <f t="shared" si="8"/>
        <v>10.491201403042497</v>
      </c>
      <c r="K30" s="47">
        <f t="shared" si="1"/>
        <v>0</v>
      </c>
    </row>
    <row r="31" spans="1:11" ht="26.25" customHeight="1" x14ac:dyDescent="0.25">
      <c r="A31" s="55">
        <v>21</v>
      </c>
      <c r="B31" s="63" t="s">
        <v>59</v>
      </c>
      <c r="C31" s="42" t="s">
        <v>21</v>
      </c>
      <c r="D31" s="4">
        <v>311833</v>
      </c>
      <c r="E31" s="32">
        <v>218283.1</v>
      </c>
      <c r="F31" s="16">
        <f t="shared" si="4"/>
        <v>93549.9</v>
      </c>
      <c r="G31" s="11">
        <v>16000</v>
      </c>
      <c r="H31" s="11">
        <v>35000</v>
      </c>
      <c r="I31" s="11">
        <v>42549.9</v>
      </c>
      <c r="J31" s="46">
        <f t="shared" si="8"/>
        <v>5.1309515028877639</v>
      </c>
      <c r="K31" s="46">
        <f t="shared" si="1"/>
        <v>11.223956412566984</v>
      </c>
    </row>
    <row r="32" spans="1:11" ht="26.25" customHeight="1" x14ac:dyDescent="0.25">
      <c r="A32" s="55">
        <v>22</v>
      </c>
      <c r="B32" s="64"/>
      <c r="C32" s="42" t="s">
        <v>22</v>
      </c>
      <c r="D32" s="4">
        <v>216140</v>
      </c>
      <c r="E32" s="34">
        <v>151298</v>
      </c>
      <c r="F32" s="16">
        <f t="shared" si="4"/>
        <v>64842</v>
      </c>
      <c r="G32" s="17">
        <v>12000</v>
      </c>
      <c r="H32" s="17">
        <v>30000</v>
      </c>
      <c r="I32" s="17">
        <v>22842</v>
      </c>
      <c r="J32" s="46">
        <f t="shared" si="8"/>
        <v>5.5519570648653644</v>
      </c>
      <c r="K32" s="46">
        <f t="shared" si="1"/>
        <v>13.879892662163412</v>
      </c>
    </row>
    <row r="33" spans="1:11" ht="15.75" x14ac:dyDescent="0.25">
      <c r="A33" s="55"/>
      <c r="B33" s="45"/>
      <c r="C33" s="19"/>
      <c r="D33" s="6">
        <f>SUM(D31:D32)</f>
        <v>527973</v>
      </c>
      <c r="E33" s="12">
        <f>SUM(E31:E32)</f>
        <v>369581.1</v>
      </c>
      <c r="F33" s="6">
        <f t="shared" si="4"/>
        <v>158391.90000000002</v>
      </c>
      <c r="G33" s="12">
        <f>SUM(G31:G32)</f>
        <v>28000</v>
      </c>
      <c r="H33" s="12">
        <f>SUM(H31:H32)</f>
        <v>65000</v>
      </c>
      <c r="I33" s="12">
        <f>SUM(I31:I32)</f>
        <v>65391.9</v>
      </c>
      <c r="J33" s="47">
        <f t="shared" si="8"/>
        <v>5.3033014945840034</v>
      </c>
      <c r="K33" s="47">
        <f t="shared" si="1"/>
        <v>12.311235612427151</v>
      </c>
    </row>
    <row r="34" spans="1:11" ht="15.75" x14ac:dyDescent="0.25">
      <c r="A34" s="55">
        <v>23</v>
      </c>
      <c r="B34" s="45" t="s">
        <v>60</v>
      </c>
      <c r="C34" s="33" t="s">
        <v>23</v>
      </c>
      <c r="D34" s="13">
        <f>E34+F34</f>
        <v>644521.4</v>
      </c>
      <c r="E34" s="40">
        <v>451164.98</v>
      </c>
      <c r="F34" s="18">
        <f>SUM(G34:I34)</f>
        <v>193356.42</v>
      </c>
      <c r="G34" s="30">
        <v>38500</v>
      </c>
      <c r="H34" s="30">
        <v>0</v>
      </c>
      <c r="I34" s="30">
        <v>154856.42000000001</v>
      </c>
      <c r="J34" s="46">
        <f t="shared" si="8"/>
        <v>5.9734246217425824</v>
      </c>
      <c r="K34" s="46">
        <f t="shared" si="1"/>
        <v>0</v>
      </c>
    </row>
    <row r="35" spans="1:11" ht="15.75" x14ac:dyDescent="0.25">
      <c r="A35" s="55"/>
      <c r="B35" s="54"/>
      <c r="C35" s="53"/>
      <c r="D35" s="6">
        <f>SUM(D34:D34)</f>
        <v>644521.4</v>
      </c>
      <c r="E35" s="6">
        <f>SUM(E34:E34)</f>
        <v>451164.98</v>
      </c>
      <c r="F35" s="6">
        <f t="shared" si="4"/>
        <v>193356.42000000004</v>
      </c>
      <c r="G35" s="6">
        <f>SUM(G34:G34)</f>
        <v>38500</v>
      </c>
      <c r="H35" s="6">
        <f>SUM(H34:H34)</f>
        <v>0</v>
      </c>
      <c r="I35" s="6">
        <f>SUM(I34:I34)</f>
        <v>154856.42000000001</v>
      </c>
      <c r="J35" s="47">
        <f t="shared" si="8"/>
        <v>5.9734246217425824</v>
      </c>
      <c r="K35" s="47">
        <f t="shared" si="1"/>
        <v>0</v>
      </c>
    </row>
    <row r="36" spans="1:11" ht="31.5" x14ac:dyDescent="0.25">
      <c r="A36" s="55">
        <v>24</v>
      </c>
      <c r="B36" s="63" t="s">
        <v>35</v>
      </c>
      <c r="C36" s="33" t="s">
        <v>33</v>
      </c>
      <c r="D36" s="16">
        <f>E36+F36</f>
        <v>93691.049999999988</v>
      </c>
      <c r="E36" s="36">
        <v>65566.2</v>
      </c>
      <c r="F36" s="16">
        <f>SUM(G36:I36)</f>
        <v>28124.85</v>
      </c>
      <c r="G36" s="16">
        <f>7024.95+25.05</f>
        <v>7050</v>
      </c>
      <c r="H36" s="16">
        <v>0</v>
      </c>
      <c r="I36" s="16">
        <v>21074.85</v>
      </c>
      <c r="J36" s="46">
        <f t="shared" si="8"/>
        <v>7.5247315511993955</v>
      </c>
      <c r="K36" s="46">
        <f t="shared" si="1"/>
        <v>0</v>
      </c>
    </row>
    <row r="37" spans="1:11" ht="31.5" x14ac:dyDescent="0.25">
      <c r="A37" s="55">
        <v>25</v>
      </c>
      <c r="B37" s="64"/>
      <c r="C37" s="33" t="s">
        <v>34</v>
      </c>
      <c r="D37" s="16">
        <f>E37+F37</f>
        <v>73480</v>
      </c>
      <c r="E37" s="36">
        <v>51436</v>
      </c>
      <c r="F37" s="16">
        <f>SUM(G37:I37)</f>
        <v>22044</v>
      </c>
      <c r="G37" s="16">
        <v>3674</v>
      </c>
      <c r="H37" s="16">
        <v>0</v>
      </c>
      <c r="I37" s="16">
        <v>18370</v>
      </c>
      <c r="J37" s="46">
        <f t="shared" si="8"/>
        <v>5</v>
      </c>
      <c r="K37" s="46">
        <f t="shared" si="1"/>
        <v>0</v>
      </c>
    </row>
    <row r="38" spans="1:11" ht="31.5" x14ac:dyDescent="0.25">
      <c r="A38" s="55">
        <v>26</v>
      </c>
      <c r="B38" s="65"/>
      <c r="C38" s="37" t="s">
        <v>9</v>
      </c>
      <c r="D38" s="16">
        <f>E38+F38</f>
        <v>1197397.54</v>
      </c>
      <c r="E38" s="36">
        <f>917623.56-79445.28</f>
        <v>838178.28</v>
      </c>
      <c r="F38" s="16">
        <f>SUM(G38:I38)</f>
        <v>359219.26</v>
      </c>
      <c r="G38" s="24">
        <v>66500</v>
      </c>
      <c r="H38" s="24">
        <v>30000</v>
      </c>
      <c r="I38" s="17">
        <f>296767.24-34047.98</f>
        <v>262719.26</v>
      </c>
      <c r="J38" s="46">
        <f t="shared" si="8"/>
        <v>5.5537110924747681</v>
      </c>
      <c r="K38" s="46">
        <f t="shared" si="1"/>
        <v>2.505433575552527</v>
      </c>
    </row>
    <row r="39" spans="1:11" ht="19.5" customHeight="1" x14ac:dyDescent="0.25">
      <c r="A39" s="55"/>
      <c r="B39" s="54" t="s">
        <v>45</v>
      </c>
      <c r="C39" s="3"/>
      <c r="D39" s="6">
        <f>SUM(D36:D38)</f>
        <v>1364568.59</v>
      </c>
      <c r="E39" s="6">
        <f>SUM(E36:E38)</f>
        <v>955180.48</v>
      </c>
      <c r="F39" s="6">
        <f>SUM(F36:F38)</f>
        <v>409388.11</v>
      </c>
      <c r="G39" s="6">
        <f>SUM(G36:G38)</f>
        <v>77224</v>
      </c>
      <c r="H39" s="6">
        <f t="shared" ref="H39" si="9">SUM(H36:H38)</f>
        <v>30000</v>
      </c>
      <c r="I39" s="6">
        <f>SUM(I36:I38)</f>
        <v>302164.11</v>
      </c>
      <c r="J39" s="47">
        <f t="shared" si="8"/>
        <v>5.6592245025953583</v>
      </c>
      <c r="K39" s="47">
        <f t="shared" si="1"/>
        <v>2.1984970356088875</v>
      </c>
    </row>
    <row r="40" spans="1:11" ht="19.5" customHeight="1" x14ac:dyDescent="0.25">
      <c r="A40" s="55">
        <v>27</v>
      </c>
      <c r="B40" s="58" t="s">
        <v>36</v>
      </c>
      <c r="C40" s="37" t="s">
        <v>7</v>
      </c>
      <c r="D40" s="21">
        <f>E40+F40</f>
        <v>700000</v>
      </c>
      <c r="E40" s="38">
        <v>490000</v>
      </c>
      <c r="F40" s="16">
        <f>G40+H40+I40</f>
        <v>210000</v>
      </c>
      <c r="G40" s="22">
        <v>35700</v>
      </c>
      <c r="H40" s="23">
        <v>21000</v>
      </c>
      <c r="I40" s="17">
        <v>153300</v>
      </c>
      <c r="J40" s="49">
        <f t="shared" si="8"/>
        <v>5.0999999999999996</v>
      </c>
      <c r="K40" s="49">
        <f t="shared" si="1"/>
        <v>3</v>
      </c>
    </row>
    <row r="41" spans="1:11" ht="19.5" customHeight="1" x14ac:dyDescent="0.25">
      <c r="A41" s="55">
        <v>28</v>
      </c>
      <c r="B41" s="59"/>
      <c r="C41" s="37" t="s">
        <v>8</v>
      </c>
      <c r="D41" s="21">
        <f t="shared" ref="D41:D50" si="10">E41+F41</f>
        <v>1486433.8399999999</v>
      </c>
      <c r="E41" s="38">
        <v>1040503.69</v>
      </c>
      <c r="F41" s="16">
        <f t="shared" ref="F41:F49" si="11">G41+H41+I41</f>
        <v>445930.15</v>
      </c>
      <c r="G41" s="22">
        <v>102000</v>
      </c>
      <c r="H41" s="22">
        <v>75000</v>
      </c>
      <c r="I41" s="17">
        <v>268930.15000000002</v>
      </c>
      <c r="J41" s="49">
        <f t="shared" si="8"/>
        <v>6.8620612135687127</v>
      </c>
      <c r="K41" s="49">
        <f t="shared" si="1"/>
        <v>5.0456332452711115</v>
      </c>
    </row>
    <row r="42" spans="1:11" ht="63" x14ac:dyDescent="0.25">
      <c r="A42" s="55">
        <v>29</v>
      </c>
      <c r="B42" s="59"/>
      <c r="C42" s="33" t="s">
        <v>49</v>
      </c>
      <c r="D42" s="21">
        <f t="shared" si="10"/>
        <v>210000</v>
      </c>
      <c r="E42" s="36">
        <v>140000</v>
      </c>
      <c r="F42" s="16">
        <f t="shared" si="11"/>
        <v>70000</v>
      </c>
      <c r="G42" s="16">
        <v>10000</v>
      </c>
      <c r="H42" s="16">
        <v>20000</v>
      </c>
      <c r="I42" s="16">
        <v>40000</v>
      </c>
      <c r="J42" s="46">
        <f t="shared" si="8"/>
        <v>4.7619047619047619</v>
      </c>
      <c r="K42" s="55">
        <f t="shared" si="1"/>
        <v>9.5238095238095237</v>
      </c>
    </row>
    <row r="43" spans="1:11" ht="31.5" x14ac:dyDescent="0.25">
      <c r="A43" s="55">
        <v>30</v>
      </c>
      <c r="B43" s="59"/>
      <c r="C43" s="33" t="s">
        <v>48</v>
      </c>
      <c r="D43" s="21">
        <f t="shared" si="10"/>
        <v>400000</v>
      </c>
      <c r="E43" s="40">
        <v>280000</v>
      </c>
      <c r="F43" s="16">
        <f t="shared" si="11"/>
        <v>120000</v>
      </c>
      <c r="G43" s="14">
        <v>20000</v>
      </c>
      <c r="H43" s="13">
        <v>60000</v>
      </c>
      <c r="I43" s="13">
        <v>40000</v>
      </c>
      <c r="J43" s="46">
        <f t="shared" si="8"/>
        <v>5</v>
      </c>
      <c r="K43" s="55">
        <f t="shared" si="1"/>
        <v>15</v>
      </c>
    </row>
    <row r="44" spans="1:11" ht="31.5" x14ac:dyDescent="0.25">
      <c r="A44" s="55">
        <v>31</v>
      </c>
      <c r="B44" s="59"/>
      <c r="C44" s="33" t="s">
        <v>37</v>
      </c>
      <c r="D44" s="21">
        <f t="shared" si="10"/>
        <v>80000</v>
      </c>
      <c r="E44" s="36">
        <v>56000</v>
      </c>
      <c r="F44" s="16">
        <f t="shared" si="11"/>
        <v>24000</v>
      </c>
      <c r="G44" s="16">
        <v>4000</v>
      </c>
      <c r="H44" s="16">
        <v>20000</v>
      </c>
      <c r="I44" s="16">
        <v>0</v>
      </c>
      <c r="J44" s="46">
        <f t="shared" si="8"/>
        <v>5</v>
      </c>
      <c r="K44" s="55">
        <f>H44/D44*100</f>
        <v>25</v>
      </c>
    </row>
    <row r="45" spans="1:11" ht="31.5" x14ac:dyDescent="0.25">
      <c r="A45" s="55">
        <v>32</v>
      </c>
      <c r="B45" s="59"/>
      <c r="C45" s="33" t="s">
        <v>38</v>
      </c>
      <c r="D45" s="21">
        <f t="shared" si="10"/>
        <v>207410</v>
      </c>
      <c r="E45" s="36">
        <v>145187</v>
      </c>
      <c r="F45" s="16">
        <f t="shared" si="11"/>
        <v>62223</v>
      </c>
      <c r="G45" s="16">
        <v>10371</v>
      </c>
      <c r="H45" s="16">
        <v>51852</v>
      </c>
      <c r="I45" s="16">
        <v>0</v>
      </c>
      <c r="J45" s="46">
        <f t="shared" si="8"/>
        <v>5.0002410684152165</v>
      </c>
      <c r="K45" s="48">
        <f t="shared" si="1"/>
        <v>24.999758931584783</v>
      </c>
    </row>
    <row r="46" spans="1:11" ht="47.25" x14ac:dyDescent="0.25">
      <c r="A46" s="55">
        <v>33</v>
      </c>
      <c r="B46" s="59"/>
      <c r="C46" s="33" t="s">
        <v>39</v>
      </c>
      <c r="D46" s="21">
        <f t="shared" si="10"/>
        <v>210000</v>
      </c>
      <c r="E46" s="36">
        <v>140000</v>
      </c>
      <c r="F46" s="16">
        <f t="shared" si="11"/>
        <v>70000</v>
      </c>
      <c r="G46" s="16">
        <v>20000</v>
      </c>
      <c r="H46" s="16">
        <v>10000</v>
      </c>
      <c r="I46" s="16">
        <v>40000</v>
      </c>
      <c r="J46" s="46">
        <f t="shared" si="8"/>
        <v>9.5238095238095237</v>
      </c>
      <c r="K46" s="55">
        <f t="shared" si="1"/>
        <v>4.7619047619047619</v>
      </c>
    </row>
    <row r="47" spans="1:11" ht="31.5" x14ac:dyDescent="0.25">
      <c r="A47" s="55">
        <v>34</v>
      </c>
      <c r="B47" s="59"/>
      <c r="C47" s="33" t="s">
        <v>40</v>
      </c>
      <c r="D47" s="21">
        <f t="shared" si="10"/>
        <v>138600</v>
      </c>
      <c r="E47" s="36">
        <v>92400</v>
      </c>
      <c r="F47" s="16">
        <f t="shared" si="11"/>
        <v>46200</v>
      </c>
      <c r="G47" s="16">
        <v>13200</v>
      </c>
      <c r="H47" s="16">
        <v>6600</v>
      </c>
      <c r="I47" s="16">
        <v>26400</v>
      </c>
      <c r="J47" s="46">
        <f t="shared" si="8"/>
        <v>9.5238095238095237</v>
      </c>
      <c r="K47" s="55">
        <f t="shared" si="1"/>
        <v>4.7619047619047619</v>
      </c>
    </row>
    <row r="48" spans="1:11" ht="31.5" x14ac:dyDescent="0.25">
      <c r="A48" s="55">
        <v>35</v>
      </c>
      <c r="B48" s="59"/>
      <c r="C48" s="33" t="s">
        <v>41</v>
      </c>
      <c r="D48" s="21">
        <f t="shared" si="10"/>
        <v>63000</v>
      </c>
      <c r="E48" s="36">
        <v>42000</v>
      </c>
      <c r="F48" s="16">
        <f t="shared" si="11"/>
        <v>21000</v>
      </c>
      <c r="G48" s="16">
        <v>6000</v>
      </c>
      <c r="H48" s="16">
        <v>3000</v>
      </c>
      <c r="I48" s="16">
        <v>12000</v>
      </c>
      <c r="J48" s="46">
        <f t="shared" si="8"/>
        <v>9.5238095238095237</v>
      </c>
      <c r="K48" s="55">
        <f t="shared" si="1"/>
        <v>4.7619047619047619</v>
      </c>
    </row>
    <row r="49" spans="1:11" ht="31.5" x14ac:dyDescent="0.25">
      <c r="A49" s="55">
        <v>36</v>
      </c>
      <c r="B49" s="59"/>
      <c r="C49" s="33" t="s">
        <v>43</v>
      </c>
      <c r="D49" s="21">
        <f t="shared" si="10"/>
        <v>70000</v>
      </c>
      <c r="E49" s="36">
        <v>49000</v>
      </c>
      <c r="F49" s="16">
        <f t="shared" si="11"/>
        <v>21000</v>
      </c>
      <c r="G49" s="16">
        <v>3500</v>
      </c>
      <c r="H49" s="16">
        <v>7000</v>
      </c>
      <c r="I49" s="16">
        <v>10500</v>
      </c>
      <c r="J49" s="46">
        <f t="shared" si="8"/>
        <v>5</v>
      </c>
      <c r="K49" s="55">
        <f>H49/D49*100</f>
        <v>10</v>
      </c>
    </row>
    <row r="50" spans="1:11" ht="47.25" x14ac:dyDescent="0.25">
      <c r="A50" s="55">
        <v>37</v>
      </c>
      <c r="B50" s="60"/>
      <c r="C50" s="33" t="s">
        <v>42</v>
      </c>
      <c r="D50" s="21">
        <f t="shared" si="10"/>
        <v>100000</v>
      </c>
      <c r="E50" s="36">
        <v>70000</v>
      </c>
      <c r="F50" s="16">
        <f>G50+H50+I50</f>
        <v>30000</v>
      </c>
      <c r="G50" s="16">
        <v>5000</v>
      </c>
      <c r="H50" s="16">
        <v>5000</v>
      </c>
      <c r="I50" s="16">
        <v>20000</v>
      </c>
      <c r="J50" s="46">
        <f t="shared" si="8"/>
        <v>5</v>
      </c>
      <c r="K50" s="55">
        <f>H50/D50*100</f>
        <v>5</v>
      </c>
    </row>
    <row r="51" spans="1:11" ht="19.5" customHeight="1" x14ac:dyDescent="0.25">
      <c r="A51" s="55"/>
      <c r="B51" s="61" t="s">
        <v>44</v>
      </c>
      <c r="C51" s="62"/>
      <c r="D51" s="12">
        <f t="shared" ref="D51:I51" si="12">SUM(D40:D50)</f>
        <v>3665443.84</v>
      </c>
      <c r="E51" s="44">
        <f t="shared" si="12"/>
        <v>2545090.69</v>
      </c>
      <c r="F51" s="6">
        <f t="shared" si="12"/>
        <v>1120353.1499999999</v>
      </c>
      <c r="G51" s="6">
        <f t="shared" si="12"/>
        <v>229771</v>
      </c>
      <c r="H51" s="6">
        <f t="shared" si="12"/>
        <v>279452</v>
      </c>
      <c r="I51" s="6">
        <f t="shared" si="12"/>
        <v>611130.15</v>
      </c>
      <c r="J51" s="47">
        <f>G51/D51*100</f>
        <v>6.2685723756717007</v>
      </c>
      <c r="K51" s="47">
        <f>H51/D51*100</f>
        <v>7.6239607588695177</v>
      </c>
    </row>
    <row r="52" spans="1:11" ht="19.5" customHeight="1" x14ac:dyDescent="0.25">
      <c r="A52" s="55">
        <v>38</v>
      </c>
      <c r="B52" s="63"/>
      <c r="C52" s="33" t="s">
        <v>51</v>
      </c>
      <c r="D52" s="52">
        <f>E52+F52</f>
        <v>134072.44</v>
      </c>
      <c r="E52" s="40">
        <v>93850.71</v>
      </c>
      <c r="F52" s="51">
        <f>SUM(G52:I52)</f>
        <v>40221.730000000003</v>
      </c>
      <c r="G52" s="16">
        <f>7500+1245.42</f>
        <v>8745.42</v>
      </c>
      <c r="H52" s="16"/>
      <c r="I52" s="16">
        <v>31476.31</v>
      </c>
      <c r="J52" s="50">
        <f t="shared" ref="J52:J55" si="13">G52/D52*100</f>
        <v>6.5229065719994361</v>
      </c>
      <c r="K52" s="50">
        <f t="shared" ref="K52:K55" si="14">H52/D52*100</f>
        <v>0</v>
      </c>
    </row>
    <row r="53" spans="1:11" ht="19.5" customHeight="1" x14ac:dyDescent="0.25">
      <c r="A53" s="55">
        <v>39</v>
      </c>
      <c r="B53" s="64"/>
      <c r="C53" s="33" t="s">
        <v>53</v>
      </c>
      <c r="D53" s="52">
        <f t="shared" ref="D53:D54" si="15">E53+F53</f>
        <v>129005.73</v>
      </c>
      <c r="E53" s="40">
        <v>90304.01</v>
      </c>
      <c r="F53" s="51">
        <f t="shared" ref="F53:F54" si="16">SUM(G53:I53)</f>
        <v>38701.72</v>
      </c>
      <c r="G53" s="16">
        <v>6700</v>
      </c>
      <c r="H53" s="16"/>
      <c r="I53" s="16">
        <v>32001.72</v>
      </c>
      <c r="J53" s="50">
        <f t="shared" si="13"/>
        <v>5.1935677585794062</v>
      </c>
      <c r="K53" s="50">
        <f t="shared" si="14"/>
        <v>0</v>
      </c>
    </row>
    <row r="54" spans="1:11" ht="19.5" customHeight="1" x14ac:dyDescent="0.25">
      <c r="A54" s="55">
        <v>40</v>
      </c>
      <c r="B54" s="65"/>
      <c r="C54" s="33" t="s">
        <v>52</v>
      </c>
      <c r="D54" s="52">
        <f t="shared" si="15"/>
        <v>109669.20000000001</v>
      </c>
      <c r="E54" s="40">
        <v>76768.44</v>
      </c>
      <c r="F54" s="51">
        <f t="shared" si="16"/>
        <v>32900.76</v>
      </c>
      <c r="G54" s="16">
        <v>5500</v>
      </c>
      <c r="H54" s="16">
        <v>15000</v>
      </c>
      <c r="I54" s="16">
        <v>12400.76</v>
      </c>
      <c r="J54" s="50">
        <f t="shared" si="13"/>
        <v>5.0150817184770196</v>
      </c>
      <c r="K54" s="50">
        <f t="shared" si="14"/>
        <v>13.677495595846418</v>
      </c>
    </row>
    <row r="55" spans="1:11" ht="19.5" customHeight="1" x14ac:dyDescent="0.25">
      <c r="A55" s="55"/>
      <c r="B55" s="61" t="s">
        <v>50</v>
      </c>
      <c r="C55" s="62"/>
      <c r="D55" s="6">
        <f>SUM(D52:D54)</f>
        <v>372747.37</v>
      </c>
      <c r="E55" s="6">
        <f>SUM(E52:E54)</f>
        <v>260923.16</v>
      </c>
      <c r="F55" s="43">
        <f t="shared" ref="F55" si="17">D55-E55</f>
        <v>111824.20999999999</v>
      </c>
      <c r="G55" s="6">
        <f>SUM(G52:G54)</f>
        <v>20945.419999999998</v>
      </c>
      <c r="H55" s="6">
        <f t="shared" ref="H55:I55" si="18">SUM(H52:H54)</f>
        <v>15000</v>
      </c>
      <c r="I55" s="6">
        <f t="shared" si="18"/>
        <v>75878.789999999994</v>
      </c>
      <c r="J55" s="47">
        <f t="shared" si="13"/>
        <v>5.6191999423094519</v>
      </c>
      <c r="K55" s="47">
        <f t="shared" si="14"/>
        <v>4.0241732624431394</v>
      </c>
    </row>
    <row r="56" spans="1:11" ht="17.25" customHeight="1" x14ac:dyDescent="0.3">
      <c r="A56" s="66" t="s">
        <v>2</v>
      </c>
      <c r="B56" s="66"/>
      <c r="C56" s="55"/>
      <c r="D56" s="8">
        <f>D15+D21+D28+D30+D33+D35+D23+D39+D51+D55</f>
        <v>21907601.310000002</v>
      </c>
      <c r="E56" s="8">
        <f>E15+E21+E28+E30+E33+E35+E23+E39+E51+E55</f>
        <v>15273480.082</v>
      </c>
      <c r="F56" s="6">
        <f>D56-E56</f>
        <v>6634121.228000002</v>
      </c>
      <c r="G56" s="8">
        <f>G15+G21+G28+G30+G33+G35+G23+G39+G51+G55</f>
        <v>1234687.8399999999</v>
      </c>
      <c r="H56" s="8">
        <f>H15+H21+H28+H30+H33+H35+H23+H39+H51+H55</f>
        <v>464452</v>
      </c>
      <c r="I56" s="8">
        <f>I15+I21+I28+I30+I33+I35+I23+I39+I51+I55</f>
        <v>4934981.3880000012</v>
      </c>
    </row>
  </sheetData>
  <mergeCells count="25">
    <mergeCell ref="B1:I1"/>
    <mergeCell ref="A3:A5"/>
    <mergeCell ref="B3:B5"/>
    <mergeCell ref="C3:C5"/>
    <mergeCell ref="D3:D5"/>
    <mergeCell ref="E3:E5"/>
    <mergeCell ref="F3:F5"/>
    <mergeCell ref="G3:I3"/>
    <mergeCell ref="B36:B38"/>
    <mergeCell ref="J3:K3"/>
    <mergeCell ref="G4:G5"/>
    <mergeCell ref="H4:H5"/>
    <mergeCell ref="I4:I5"/>
    <mergeCell ref="J4:J5"/>
    <mergeCell ref="K4:K5"/>
    <mergeCell ref="B6:B15"/>
    <mergeCell ref="B16:B21"/>
    <mergeCell ref="B22:B23"/>
    <mergeCell ref="B24:B28"/>
    <mergeCell ref="B31:B32"/>
    <mergeCell ref="B40:B50"/>
    <mergeCell ref="B51:C51"/>
    <mergeCell ref="B52:B54"/>
    <mergeCell ref="B55:C55"/>
    <mergeCell ref="A56:B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окончательн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2024-01-16T13:10:09Z</dcterms:modified>
</cp:coreProperties>
</file>