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180" windowWidth="23250" windowHeight="12870" tabRatio="536"/>
  </bookViews>
  <sheets>
    <sheet name="после отбора" sheetId="2" r:id="rId1"/>
  </sheets>
  <definedNames>
    <definedName name="_xlnm.Print_Titles" localSheetId="0">'после отбора'!$C:$C,'после отбора'!$3:$4</definedName>
    <definedName name="_xlnm.Print_Area" localSheetId="0">'после отбора'!$A$1:$I$43</definedName>
  </definedNames>
  <calcPr calcId="144525"/>
</workbook>
</file>

<file path=xl/calcChain.xml><?xml version="1.0" encoding="utf-8"?>
<calcChain xmlns="http://schemas.openxmlformats.org/spreadsheetml/2006/main">
  <c r="F30" i="2" l="1"/>
  <c r="D30" i="2" s="1"/>
  <c r="F32" i="2"/>
  <c r="I15" i="2"/>
  <c r="I14" i="2"/>
  <c r="F14" i="2" s="1"/>
  <c r="F15" i="2"/>
  <c r="I21" i="2" l="1"/>
  <c r="I20" i="2"/>
  <c r="G28" i="2" l="1"/>
  <c r="H28" i="2"/>
  <c r="F29" i="2"/>
  <c r="F31" i="2"/>
  <c r="F33" i="2"/>
  <c r="D33" i="2" s="1"/>
  <c r="F34" i="2"/>
  <c r="F35" i="2"/>
  <c r="F28" i="2" l="1"/>
  <c r="F39" i="2" l="1"/>
  <c r="F40" i="2"/>
  <c r="F41" i="2"/>
  <c r="F38" i="2"/>
  <c r="E42" i="2"/>
  <c r="D35" i="2" l="1"/>
  <c r="D34" i="2"/>
  <c r="F37" i="2" l="1"/>
  <c r="F21" i="2" l="1"/>
  <c r="F20" i="2"/>
  <c r="F12" i="2" l="1"/>
  <c r="F11" i="2"/>
  <c r="F10" i="2"/>
  <c r="F9" i="2"/>
  <c r="F8" i="2"/>
  <c r="F6" i="2" l="1"/>
  <c r="F5" i="2"/>
  <c r="F26" i="2" l="1"/>
  <c r="F25" i="2"/>
  <c r="H42" i="2" l="1"/>
  <c r="I42" i="2"/>
  <c r="G42" i="2"/>
  <c r="H36" i="2"/>
  <c r="I36" i="2"/>
  <c r="G36" i="2"/>
  <c r="E36" i="2"/>
  <c r="H27" i="2"/>
  <c r="I27" i="2"/>
  <c r="G27" i="2"/>
  <c r="E27" i="2"/>
  <c r="G22" i="2"/>
  <c r="H22" i="2"/>
  <c r="I22" i="2"/>
  <c r="E22" i="2"/>
  <c r="H16" i="2"/>
  <c r="I16" i="2"/>
  <c r="G16" i="2"/>
  <c r="E16" i="2"/>
  <c r="E13" i="2"/>
  <c r="H13" i="2"/>
  <c r="I13" i="2"/>
  <c r="G13" i="2"/>
  <c r="H7" i="2"/>
  <c r="I7" i="2"/>
  <c r="G7" i="2"/>
  <c r="E7" i="2"/>
  <c r="F17" i="2"/>
  <c r="F18" i="2"/>
  <c r="F23" i="2"/>
  <c r="F24" i="2"/>
  <c r="D31" i="2"/>
  <c r="D5" i="2"/>
  <c r="D6" i="2"/>
  <c r="D8" i="2"/>
  <c r="D9" i="2"/>
  <c r="D10" i="2"/>
  <c r="D11" i="2"/>
  <c r="D12" i="2"/>
  <c r="D17" i="2"/>
  <c r="D18" i="2"/>
  <c r="D19" i="2"/>
  <c r="D20" i="2"/>
  <c r="D21" i="2"/>
  <c r="D25" i="2"/>
  <c r="D26" i="2"/>
  <c r="D28" i="2"/>
  <c r="D29" i="2"/>
  <c r="D32" i="2"/>
  <c r="D37" i="2"/>
  <c r="D38" i="2"/>
  <c r="D39" i="2"/>
  <c r="D40" i="2"/>
  <c r="D41" i="2"/>
  <c r="D24" i="2" l="1"/>
  <c r="F13" i="2"/>
  <c r="F42" i="2"/>
  <c r="D42" i="2" s="1"/>
  <c r="D23" i="2"/>
  <c r="F27" i="2"/>
  <c r="D14" i="2"/>
  <c r="D15" i="2"/>
  <c r="F16" i="2"/>
  <c r="D16" i="2" s="1"/>
  <c r="F22" i="2"/>
  <c r="D22" i="2" s="1"/>
  <c r="I43" i="2"/>
  <c r="F36" i="2"/>
  <c r="F7" i="2"/>
  <c r="H43" i="2"/>
  <c r="E43" i="2"/>
  <c r="D27" i="2"/>
  <c r="G43" i="2"/>
  <c r="D13" i="2" l="1"/>
  <c r="D7" i="2"/>
  <c r="D36" i="2"/>
  <c r="F43" i="2"/>
  <c r="D43" i="2" l="1"/>
</calcChain>
</file>

<file path=xl/sharedStrings.xml><?xml version="1.0" encoding="utf-8"?>
<sst xmlns="http://schemas.openxmlformats.org/spreadsheetml/2006/main" count="48" uniqueCount="48">
  <si>
    <t>Наименование проекта</t>
  </si>
  <si>
    <t>Наименование участника</t>
  </si>
  <si>
    <t>Подключение индивидуальных жилых домов к сети водоотведения по ул. Урицкого г.Грязовец</t>
  </si>
  <si>
    <t>ТУ Грязовецкое</t>
  </si>
  <si>
    <t>Устройство наружных сетей водоотведения многоквартирного дома №13 по ул. Заводской в г. Грязовец</t>
  </si>
  <si>
    <t>ТУ Вохтожское</t>
  </si>
  <si>
    <t>Обустройство детской площадки на хуторе Глубокое</t>
  </si>
  <si>
    <t>Обустройство пешеходной дорожки по переулку Свободы</t>
  </si>
  <si>
    <t>Обустройство пешеходной дорожки по улице Строителей</t>
  </si>
  <si>
    <t>Приобретение спортивного инвентаря для занятий спортом жителей д. Хорошево</t>
  </si>
  <si>
    <t>Приобретение спортивного оборудования для занятий спортом жителей д Слобода</t>
  </si>
  <si>
    <t>Приобретение спортивного оборудования и инвентаря для занятий спортом жителей д. Ростилово</t>
  </si>
  <si>
    <t>Приобретение спортивного оборудования и инвентаря для занятий спортом жителей д. Скородумка</t>
  </si>
  <si>
    <t>спорт</t>
  </si>
  <si>
    <t>культура</t>
  </si>
  <si>
    <t>ТУ Комьянское</t>
  </si>
  <si>
    <t>Устройство колодца в д.Щекутьево (Ведерковское).</t>
  </si>
  <si>
    <t>ТУ Перцевское</t>
  </si>
  <si>
    <t>Устройство элементов детской площадки д.Анохино</t>
  </si>
  <si>
    <t>Устройство элементов детской площадки д.Спасское</t>
  </si>
  <si>
    <t>Устройство уличных тренажеров в с.Сидорово</t>
  </si>
  <si>
    <t>ТУСидоровское</t>
  </si>
  <si>
    <t>ТУ Ростиловское</t>
  </si>
  <si>
    <t>Благоустройство центральной площади в д.Юрово (устройство цветника)</t>
  </si>
  <si>
    <t xml:space="preserve">Устройство футбольной площадки в д. Степурино </t>
  </si>
  <si>
    <t>ТУ Юровское</t>
  </si>
  <si>
    <t>итого</t>
  </si>
  <si>
    <t>Информация об участии в проекте "Народный бюджет"на 2024 год по Грязовецкому муниципальному округу</t>
  </si>
  <si>
    <t>Приобретение комплекта ростовых кукол в клуб п.Вохтога</t>
  </si>
  <si>
    <t>Ремонт механики сцены в Вохтожском ПДК</t>
  </si>
  <si>
    <t>Приобретение спортивного инвентаря для БУ "ФОЦ поселка Вохтога"</t>
  </si>
  <si>
    <t>областной бюджет (уровень софин-ния 70%)</t>
  </si>
  <si>
    <t>в том числе</t>
  </si>
  <si>
    <t xml:space="preserve">добровольн физ лиц </t>
  </si>
  <si>
    <t>добровольн юр лиц</t>
  </si>
  <si>
    <t>бюджет округа</t>
  </si>
  <si>
    <t>софин-ние за счет средств округа</t>
  </si>
  <si>
    <t>Устройство колодца в д.Свинино</t>
  </si>
  <si>
    <t>Приобретение звукового оборудования в БУК "Культурно-досуговый центр"</t>
  </si>
  <si>
    <t>Приобретение звукового оборудования и ноутбука в Ростиловский сельский Дом культуры"</t>
  </si>
  <si>
    <t>Проект «Героями не рождаются, Героями становятся» (приобретение и установка уличных стендов со скрытыми утяжелителями)</t>
  </si>
  <si>
    <t>Обустройство пешеходной дорожки на улице Колхозной</t>
  </si>
  <si>
    <t>Обустройство пешеходной дорожки на улице Школьной</t>
  </si>
  <si>
    <t>"Приобретение звукового оборудования в Комьянский сельский Дом культуры"</t>
  </si>
  <si>
    <t>"Приобретение звукового оборудования в Обнорский сельский Дом культуры"</t>
  </si>
  <si>
    <t>"Приобретение мультимедийного видеопроектора с экраном и комплектом коммутаций, игрового реквизита в Заемский сельский Дом культуры"</t>
  </si>
  <si>
    <t>всего</t>
  </si>
  <si>
    <t>исполнено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</si>
</sst>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3"/>
      <color rgb="FF000000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color rgb="FF00000A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2"/>
      <color indexed="64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11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justify" vertical="center"/>
    </xf>
    <xf numFmtId="0" fontId="6" fillId="0" borderId="0" xfId="0" applyFont="1" applyFill="1"/>
    <xf numFmtId="0" fontId="1" fillId="0" borderId="1" xfId="0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1" xfId="0" applyFont="1" applyBorder="1"/>
    <xf numFmtId="0" fontId="7" fillId="0" borderId="4" xfId="0" applyFont="1" applyBorder="1" applyAlignment="1">
      <alignment vertical="top"/>
    </xf>
    <xf numFmtId="4" fontId="6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" fontId="6" fillId="0" borderId="0" xfId="0" applyNumberFormat="1" applyFont="1"/>
    <xf numFmtId="0" fontId="9" fillId="0" borderId="0" xfId="0" applyFont="1" applyAlignment="1">
      <alignment horizontal="center" vertical="top" wrapText="1"/>
    </xf>
    <xf numFmtId="4" fontId="16" fillId="0" borderId="1" xfId="0" applyNumberFormat="1" applyFont="1" applyBorder="1" applyAlignment="1">
      <alignment horizontal="center"/>
    </xf>
    <xf numFmtId="4" fontId="16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="60" zoomScaleNormal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B8" sqref="B8:B13"/>
    </sheetView>
  </sheetViews>
  <sheetFormatPr defaultRowHeight="14.25" x14ac:dyDescent="0.2"/>
  <cols>
    <col min="1" max="1" width="3" style="1" customWidth="1"/>
    <col min="2" max="2" width="16.7109375" style="1" customWidth="1"/>
    <col min="3" max="3" width="40.42578125" style="1" customWidth="1"/>
    <col min="4" max="4" width="14.7109375" style="1" customWidth="1"/>
    <col min="5" max="5" width="13.5703125" style="1" customWidth="1"/>
    <col min="6" max="6" width="12.42578125" style="1" customWidth="1"/>
    <col min="7" max="7" width="11.7109375" style="1" customWidth="1"/>
    <col min="8" max="8" width="12" style="1" customWidth="1"/>
    <col min="9" max="9" width="11.7109375" style="1" customWidth="1"/>
    <col min="10" max="16384" width="9.140625" style="1"/>
  </cols>
  <sheetData>
    <row r="1" spans="1:9" ht="45" customHeight="1" x14ac:dyDescent="0.2">
      <c r="B1" s="42"/>
      <c r="C1" s="48" t="s">
        <v>27</v>
      </c>
      <c r="D1" s="48"/>
      <c r="E1" s="48"/>
      <c r="F1" s="48"/>
      <c r="G1" s="48"/>
      <c r="H1" s="48"/>
    </row>
    <row r="2" spans="1:9" ht="18" customHeight="1" x14ac:dyDescent="0.2">
      <c r="B2" s="2"/>
      <c r="C2" s="3"/>
      <c r="D2" s="60" t="s">
        <v>47</v>
      </c>
      <c r="E2" s="61"/>
      <c r="F2" s="61"/>
      <c r="G2" s="61"/>
      <c r="H2" s="61"/>
      <c r="I2" s="62"/>
    </row>
    <row r="3" spans="1:9" ht="14.25" customHeight="1" x14ac:dyDescent="0.2">
      <c r="A3" s="49"/>
      <c r="B3" s="50" t="s">
        <v>1</v>
      </c>
      <c r="C3" s="52" t="s">
        <v>0</v>
      </c>
      <c r="D3" s="63" t="s">
        <v>46</v>
      </c>
      <c r="E3" s="55" t="s">
        <v>31</v>
      </c>
      <c r="F3" s="55" t="s">
        <v>36</v>
      </c>
      <c r="G3" s="57" t="s">
        <v>32</v>
      </c>
      <c r="H3" s="58"/>
      <c r="I3" s="59"/>
    </row>
    <row r="4" spans="1:9" ht="39.75" customHeight="1" x14ac:dyDescent="0.2">
      <c r="A4" s="49"/>
      <c r="B4" s="51"/>
      <c r="C4" s="53"/>
      <c r="D4" s="64"/>
      <c r="E4" s="56"/>
      <c r="F4" s="56"/>
      <c r="G4" s="28" t="s">
        <v>33</v>
      </c>
      <c r="H4" s="28" t="s">
        <v>34</v>
      </c>
      <c r="I4" s="28" t="s">
        <v>35</v>
      </c>
    </row>
    <row r="5" spans="1:9" ht="55.5" customHeight="1" x14ac:dyDescent="0.2">
      <c r="A5" s="9">
        <v>1</v>
      </c>
      <c r="B5" s="65" t="s">
        <v>3</v>
      </c>
      <c r="C5" s="16" t="s">
        <v>4</v>
      </c>
      <c r="D5" s="30">
        <f>E5+F5</f>
        <v>874519.49</v>
      </c>
      <c r="E5" s="35">
        <v>612163.64</v>
      </c>
      <c r="F5" s="35">
        <f t="shared" ref="F5:F6" si="0">G5+H5+I5</f>
        <v>262355.84999999998</v>
      </c>
      <c r="G5" s="35">
        <v>105000</v>
      </c>
      <c r="H5" s="35"/>
      <c r="I5" s="35">
        <v>157355.85</v>
      </c>
    </row>
    <row r="6" spans="1:9" ht="51" customHeight="1" x14ac:dyDescent="0.2">
      <c r="A6" s="9">
        <v>2</v>
      </c>
      <c r="B6" s="66"/>
      <c r="C6" s="16" t="s">
        <v>2</v>
      </c>
      <c r="D6" s="30">
        <f t="shared" ref="D6:D42" si="1">E6+F6</f>
        <v>2307832.04</v>
      </c>
      <c r="E6" s="35">
        <v>1615482.43</v>
      </c>
      <c r="F6" s="35">
        <f t="shared" si="0"/>
        <v>692349.61</v>
      </c>
      <c r="G6" s="35">
        <v>230783.2</v>
      </c>
      <c r="H6" s="35"/>
      <c r="I6" s="35">
        <v>461566.41</v>
      </c>
    </row>
    <row r="7" spans="1:9" ht="15" x14ac:dyDescent="0.2">
      <c r="A7" s="9"/>
      <c r="B7" s="14"/>
      <c r="C7" s="17"/>
      <c r="D7" s="30">
        <f t="shared" si="1"/>
        <v>3182351.53</v>
      </c>
      <c r="E7" s="36">
        <f>SUM(E5:E6)</f>
        <v>2227646.0699999998</v>
      </c>
      <c r="F7" s="36">
        <f>G7+H7+I7</f>
        <v>954705.46</v>
      </c>
      <c r="G7" s="36">
        <f>SUM(G5:G6)</f>
        <v>335783.2</v>
      </c>
      <c r="H7" s="36">
        <f t="shared" ref="H7:I7" si="2">SUM(H5:H6)</f>
        <v>0</v>
      </c>
      <c r="I7" s="36">
        <f t="shared" si="2"/>
        <v>618922.26</v>
      </c>
    </row>
    <row r="8" spans="1:9" ht="31.5" customHeight="1" x14ac:dyDescent="0.2">
      <c r="A8" s="9">
        <v>3</v>
      </c>
      <c r="B8" s="67" t="s">
        <v>5</v>
      </c>
      <c r="C8" s="18" t="s">
        <v>6</v>
      </c>
      <c r="D8" s="30">
        <f t="shared" si="1"/>
        <v>439123.44999999995</v>
      </c>
      <c r="E8" s="36">
        <v>307386.42</v>
      </c>
      <c r="F8" s="36">
        <f t="shared" ref="F8:F12" si="3">G8+H8+I8</f>
        <v>131737.03</v>
      </c>
      <c r="G8" s="36">
        <v>22400</v>
      </c>
      <c r="H8" s="36">
        <v>10000</v>
      </c>
      <c r="I8" s="36">
        <v>99337.03</v>
      </c>
    </row>
    <row r="9" spans="1:9" ht="31.5" customHeight="1" x14ac:dyDescent="0.2">
      <c r="A9" s="9">
        <v>4</v>
      </c>
      <c r="B9" s="72"/>
      <c r="C9" s="18" t="s">
        <v>41</v>
      </c>
      <c r="D9" s="30">
        <f t="shared" si="1"/>
        <v>483934.73</v>
      </c>
      <c r="E9" s="36">
        <v>338754.31</v>
      </c>
      <c r="F9" s="36">
        <f t="shared" si="3"/>
        <v>145180.41999999998</v>
      </c>
      <c r="G9" s="36">
        <v>24700</v>
      </c>
      <c r="H9" s="36">
        <v>0</v>
      </c>
      <c r="I9" s="36">
        <v>120480.42</v>
      </c>
    </row>
    <row r="10" spans="1:9" ht="31.5" customHeight="1" x14ac:dyDescent="0.2">
      <c r="A10" s="9">
        <v>5</v>
      </c>
      <c r="B10" s="72"/>
      <c r="C10" s="18" t="s">
        <v>7</v>
      </c>
      <c r="D10" s="30">
        <f t="shared" si="1"/>
        <v>218948.98</v>
      </c>
      <c r="E10" s="36">
        <v>153264.29</v>
      </c>
      <c r="F10" s="36">
        <f t="shared" si="3"/>
        <v>65684.69</v>
      </c>
      <c r="G10" s="36">
        <v>11200</v>
      </c>
      <c r="H10" s="36">
        <v>0</v>
      </c>
      <c r="I10" s="36">
        <v>54484.69</v>
      </c>
    </row>
    <row r="11" spans="1:9" ht="31.5" customHeight="1" x14ac:dyDescent="0.2">
      <c r="A11" s="9">
        <v>6</v>
      </c>
      <c r="B11" s="72"/>
      <c r="C11" s="18" t="s">
        <v>8</v>
      </c>
      <c r="D11" s="46">
        <f t="shared" si="1"/>
        <v>245773</v>
      </c>
      <c r="E11" s="36">
        <v>172041.1</v>
      </c>
      <c r="F11" s="36">
        <f t="shared" si="3"/>
        <v>73731.899999999994</v>
      </c>
      <c r="G11" s="36">
        <v>12537.28</v>
      </c>
      <c r="H11" s="36">
        <v>15000</v>
      </c>
      <c r="I11" s="36">
        <v>46194.62</v>
      </c>
    </row>
    <row r="12" spans="1:9" ht="31.5" customHeight="1" x14ac:dyDescent="0.2">
      <c r="A12" s="9">
        <v>7</v>
      </c>
      <c r="B12" s="72"/>
      <c r="C12" s="18" t="s">
        <v>42</v>
      </c>
      <c r="D12" s="30">
        <f t="shared" si="1"/>
        <v>50137.04</v>
      </c>
      <c r="E12" s="36">
        <v>35095.93</v>
      </c>
      <c r="F12" s="36">
        <f t="shared" si="3"/>
        <v>15041.11</v>
      </c>
      <c r="G12" s="36">
        <v>4800</v>
      </c>
      <c r="H12" s="36">
        <v>0</v>
      </c>
      <c r="I12" s="36">
        <v>10241.11</v>
      </c>
    </row>
    <row r="13" spans="1:9" ht="15" x14ac:dyDescent="0.2">
      <c r="A13" s="9"/>
      <c r="B13" s="68"/>
      <c r="C13" s="17"/>
      <c r="D13" s="30">
        <f t="shared" si="1"/>
        <v>1437917.2000000002</v>
      </c>
      <c r="E13" s="36">
        <f>SUM(E8:E12)</f>
        <v>1006542.05</v>
      </c>
      <c r="F13" s="36">
        <f t="shared" ref="F13:F36" si="4">G13+H13+I13</f>
        <v>431375.15</v>
      </c>
      <c r="G13" s="36">
        <f>SUM(G8:G12)</f>
        <v>75637.279999999999</v>
      </c>
      <c r="H13" s="36">
        <f t="shared" ref="H13:I13" si="5">SUM(H8:H12)</f>
        <v>25000</v>
      </c>
      <c r="I13" s="36">
        <f t="shared" si="5"/>
        <v>330737.87</v>
      </c>
    </row>
    <row r="14" spans="1:9" ht="31.5" customHeight="1" x14ac:dyDescent="0.2">
      <c r="A14" s="9">
        <v>8</v>
      </c>
      <c r="B14" s="11" t="s">
        <v>15</v>
      </c>
      <c r="C14" s="16" t="s">
        <v>16</v>
      </c>
      <c r="D14" s="30">
        <f t="shared" si="1"/>
        <v>162173.94</v>
      </c>
      <c r="E14" s="36">
        <v>113521.76</v>
      </c>
      <c r="F14" s="36">
        <f t="shared" si="4"/>
        <v>48652.18</v>
      </c>
      <c r="G14" s="29">
        <v>10000</v>
      </c>
      <c r="H14" s="36"/>
      <c r="I14" s="36">
        <f>38921.74-269.56</f>
        <v>38652.18</v>
      </c>
    </row>
    <row r="15" spans="1:9" ht="17.25" customHeight="1" x14ac:dyDescent="0.2">
      <c r="A15" s="9">
        <v>9</v>
      </c>
      <c r="B15" s="12"/>
      <c r="C15" s="19" t="s">
        <v>37</v>
      </c>
      <c r="D15" s="30">
        <f t="shared" si="1"/>
        <v>162173.94</v>
      </c>
      <c r="E15" s="36">
        <v>113521.76</v>
      </c>
      <c r="F15" s="36">
        <f t="shared" si="4"/>
        <v>48652.18</v>
      </c>
      <c r="G15" s="29">
        <v>10000</v>
      </c>
      <c r="H15" s="36"/>
      <c r="I15" s="36">
        <f>38921.74-269.56</f>
        <v>38652.18</v>
      </c>
    </row>
    <row r="16" spans="1:9" ht="15" x14ac:dyDescent="0.2">
      <c r="A16" s="9"/>
      <c r="B16" s="4"/>
      <c r="C16" s="20"/>
      <c r="D16" s="30">
        <f t="shared" si="1"/>
        <v>324347.88</v>
      </c>
      <c r="E16" s="36">
        <f>SUM(E14:E15)</f>
        <v>227043.52</v>
      </c>
      <c r="F16" s="36">
        <f t="shared" si="4"/>
        <v>97304.36</v>
      </c>
      <c r="G16" s="36">
        <f>SUM(G14:G15)</f>
        <v>20000</v>
      </c>
      <c r="H16" s="36">
        <f t="shared" ref="H16:I16" si="6">SUM(H14:H15)</f>
        <v>0</v>
      </c>
      <c r="I16" s="36">
        <f t="shared" si="6"/>
        <v>77304.36</v>
      </c>
    </row>
    <row r="17" spans="1:10" ht="30" customHeight="1" x14ac:dyDescent="0.2">
      <c r="A17" s="9"/>
      <c r="B17" s="10" t="s">
        <v>17</v>
      </c>
      <c r="C17" s="21"/>
      <c r="D17" s="30">
        <f t="shared" si="1"/>
        <v>0</v>
      </c>
      <c r="E17" s="36"/>
      <c r="F17" s="36">
        <f t="shared" si="4"/>
        <v>0</v>
      </c>
      <c r="G17" s="36"/>
      <c r="H17" s="36"/>
      <c r="I17" s="36"/>
    </row>
    <row r="18" spans="1:10" x14ac:dyDescent="0.2">
      <c r="A18" s="9"/>
      <c r="B18" s="9"/>
      <c r="C18" s="22"/>
      <c r="D18" s="30">
        <f t="shared" si="1"/>
        <v>0</v>
      </c>
      <c r="E18" s="36"/>
      <c r="F18" s="36">
        <f t="shared" si="4"/>
        <v>0</v>
      </c>
      <c r="G18" s="36"/>
      <c r="H18" s="36"/>
      <c r="I18" s="36"/>
    </row>
    <row r="19" spans="1:10" ht="31.5" customHeight="1" x14ac:dyDescent="0.2">
      <c r="A19" s="9">
        <v>10</v>
      </c>
      <c r="B19" s="67" t="s">
        <v>21</v>
      </c>
      <c r="C19" s="23" t="s">
        <v>18</v>
      </c>
      <c r="D19" s="30">
        <f t="shared" si="1"/>
        <v>263550</v>
      </c>
      <c r="E19" s="37">
        <v>184485</v>
      </c>
      <c r="F19" s="37">
        <v>79065</v>
      </c>
      <c r="G19" s="37">
        <v>13500</v>
      </c>
      <c r="H19" s="37">
        <v>30000</v>
      </c>
      <c r="I19" s="37">
        <v>35565</v>
      </c>
    </row>
    <row r="20" spans="1:10" ht="30.75" customHeight="1" x14ac:dyDescent="0.2">
      <c r="A20" s="9">
        <v>11</v>
      </c>
      <c r="B20" s="72"/>
      <c r="C20" s="23" t="s">
        <v>19</v>
      </c>
      <c r="D20" s="46">
        <f t="shared" si="1"/>
        <v>273310</v>
      </c>
      <c r="E20" s="37">
        <v>191317</v>
      </c>
      <c r="F20" s="37">
        <f t="shared" ref="F20:F21" si="7">G20+H20+I20</f>
        <v>81993</v>
      </c>
      <c r="G20" s="29">
        <v>15500</v>
      </c>
      <c r="H20" s="29">
        <v>40000</v>
      </c>
      <c r="I20" s="37">
        <f>31765.5-5272.5</f>
        <v>26493</v>
      </c>
    </row>
    <row r="21" spans="1:10" ht="30" customHeight="1" x14ac:dyDescent="0.2">
      <c r="A21" s="9">
        <v>12</v>
      </c>
      <c r="B21" s="68"/>
      <c r="C21" s="23" t="s">
        <v>20</v>
      </c>
      <c r="D21" s="46">
        <f t="shared" si="1"/>
        <v>260000</v>
      </c>
      <c r="E21" s="37">
        <v>182000</v>
      </c>
      <c r="F21" s="37">
        <f t="shared" si="7"/>
        <v>78000</v>
      </c>
      <c r="G21" s="29">
        <v>20000</v>
      </c>
      <c r="H21" s="29">
        <v>40000</v>
      </c>
      <c r="I21" s="36">
        <f>38406.09-20406.09</f>
        <v>17999.999999999996</v>
      </c>
    </row>
    <row r="22" spans="1:10" ht="19.5" customHeight="1" x14ac:dyDescent="0.2">
      <c r="A22" s="9"/>
      <c r="B22" s="9"/>
      <c r="C22" s="22"/>
      <c r="D22" s="30">
        <f t="shared" si="1"/>
        <v>796860</v>
      </c>
      <c r="E22" s="36">
        <f>SUM(E19:E21)</f>
        <v>557802</v>
      </c>
      <c r="F22" s="36">
        <f t="shared" si="4"/>
        <v>239058</v>
      </c>
      <c r="G22" s="36">
        <f>SUM(G19:G21)</f>
        <v>49000</v>
      </c>
      <c r="H22" s="36">
        <f t="shared" ref="H22:I22" si="8">SUM(H19:H21)</f>
        <v>110000</v>
      </c>
      <c r="I22" s="36">
        <f t="shared" si="8"/>
        <v>80058</v>
      </c>
    </row>
    <row r="23" spans="1:10" ht="16.5" x14ac:dyDescent="0.25">
      <c r="A23" s="9"/>
      <c r="B23" s="67" t="s">
        <v>22</v>
      </c>
      <c r="C23" s="24"/>
      <c r="D23" s="30">
        <f t="shared" si="1"/>
        <v>0</v>
      </c>
      <c r="E23" s="36"/>
      <c r="F23" s="36">
        <f t="shared" si="4"/>
        <v>0</v>
      </c>
      <c r="G23" s="36"/>
      <c r="H23" s="36"/>
      <c r="I23" s="36"/>
    </row>
    <row r="24" spans="1:10" ht="15" x14ac:dyDescent="0.2">
      <c r="A24" s="9"/>
      <c r="B24" s="68"/>
      <c r="C24" s="17"/>
      <c r="D24" s="30">
        <f t="shared" si="1"/>
        <v>0</v>
      </c>
      <c r="E24" s="36"/>
      <c r="F24" s="36">
        <f t="shared" si="4"/>
        <v>0</v>
      </c>
      <c r="G24" s="36"/>
      <c r="H24" s="36"/>
      <c r="I24" s="36"/>
    </row>
    <row r="25" spans="1:10" ht="34.5" customHeight="1" x14ac:dyDescent="0.2">
      <c r="A25" s="9">
        <v>13</v>
      </c>
      <c r="B25" s="67" t="s">
        <v>25</v>
      </c>
      <c r="C25" s="25" t="s">
        <v>23</v>
      </c>
      <c r="D25" s="30">
        <f t="shared" si="1"/>
        <v>296667.19</v>
      </c>
      <c r="E25" s="36">
        <v>207667.03</v>
      </c>
      <c r="F25" s="36">
        <f t="shared" si="4"/>
        <v>89000.16</v>
      </c>
      <c r="G25" s="36">
        <v>15000.16</v>
      </c>
      <c r="H25" s="36">
        <v>74000</v>
      </c>
      <c r="I25" s="36"/>
    </row>
    <row r="26" spans="1:10" ht="32.25" customHeight="1" x14ac:dyDescent="0.2">
      <c r="A26" s="9">
        <v>14</v>
      </c>
      <c r="B26" s="68"/>
      <c r="C26" s="8" t="s">
        <v>24</v>
      </c>
      <c r="D26" s="30">
        <f t="shared" si="1"/>
        <v>134641.73000000001</v>
      </c>
      <c r="E26" s="36">
        <v>94249.21</v>
      </c>
      <c r="F26" s="36">
        <f t="shared" si="4"/>
        <v>40392.520000000004</v>
      </c>
      <c r="G26" s="36">
        <v>6742.52</v>
      </c>
      <c r="H26" s="36">
        <v>33650</v>
      </c>
      <c r="I26" s="36"/>
    </row>
    <row r="27" spans="1:10" ht="18" customHeight="1" x14ac:dyDescent="0.2">
      <c r="A27" s="9"/>
      <c r="C27" s="26"/>
      <c r="D27" s="30">
        <f t="shared" si="1"/>
        <v>431308.92</v>
      </c>
      <c r="E27" s="45">
        <f>SUM(E25:E26)</f>
        <v>301916.24</v>
      </c>
      <c r="F27" s="45">
        <f t="shared" si="4"/>
        <v>129392.68</v>
      </c>
      <c r="G27" s="45">
        <f>SUM(G25:G26)</f>
        <v>21742.68</v>
      </c>
      <c r="H27" s="45">
        <f t="shared" ref="H27:I27" si="9">SUM(H25:H26)</f>
        <v>107650</v>
      </c>
      <c r="I27" s="45">
        <f t="shared" si="9"/>
        <v>0</v>
      </c>
    </row>
    <row r="28" spans="1:10" ht="46.5" customHeight="1" x14ac:dyDescent="0.2">
      <c r="A28" s="9">
        <v>15</v>
      </c>
      <c r="B28" s="69" t="s">
        <v>14</v>
      </c>
      <c r="C28" s="27" t="s">
        <v>38</v>
      </c>
      <c r="D28" s="30">
        <f t="shared" si="1"/>
        <v>1780040.5</v>
      </c>
      <c r="E28" s="38">
        <v>1245293</v>
      </c>
      <c r="F28" s="38">
        <f t="shared" si="4"/>
        <v>534747.5</v>
      </c>
      <c r="G28" s="29">
        <f>88949.5+10000</f>
        <v>98949.5</v>
      </c>
      <c r="H28" s="29">
        <f>88949.5-8949.5</f>
        <v>80000</v>
      </c>
      <c r="I28" s="38">
        <v>355798</v>
      </c>
      <c r="J28" s="41"/>
    </row>
    <row r="29" spans="1:10" ht="61.5" customHeight="1" x14ac:dyDescent="0.2">
      <c r="A29" s="9">
        <v>16</v>
      </c>
      <c r="B29" s="70"/>
      <c r="C29" s="27" t="s">
        <v>39</v>
      </c>
      <c r="D29" s="30">
        <f t="shared" si="1"/>
        <v>177500</v>
      </c>
      <c r="E29" s="39">
        <v>124250</v>
      </c>
      <c r="F29" s="39">
        <f t="shared" si="4"/>
        <v>53250</v>
      </c>
      <c r="G29" s="39">
        <v>14200</v>
      </c>
      <c r="H29" s="39">
        <v>8875</v>
      </c>
      <c r="I29" s="39">
        <v>30175</v>
      </c>
    </row>
    <row r="30" spans="1:10" ht="30.75" customHeight="1" x14ac:dyDescent="0.2">
      <c r="A30" s="9">
        <v>17</v>
      </c>
      <c r="B30" s="70"/>
      <c r="C30" s="27" t="s">
        <v>29</v>
      </c>
      <c r="D30" s="46">
        <f>E30+F30</f>
        <v>947205</v>
      </c>
      <c r="E30" s="38">
        <v>663043.5</v>
      </c>
      <c r="F30" s="38">
        <f>G30+H30+I30</f>
        <v>284161.5</v>
      </c>
      <c r="G30" s="38">
        <v>57788.04</v>
      </c>
      <c r="H30" s="38">
        <v>36497.68</v>
      </c>
      <c r="I30" s="29">
        <v>189875.78</v>
      </c>
    </row>
    <row r="31" spans="1:10" ht="30.75" customHeight="1" x14ac:dyDescent="0.2">
      <c r="A31" s="9">
        <v>18</v>
      </c>
      <c r="B31" s="70"/>
      <c r="C31" s="27" t="s">
        <v>28</v>
      </c>
      <c r="D31" s="46">
        <f t="shared" si="1"/>
        <v>500000</v>
      </c>
      <c r="E31" s="38">
        <v>350000</v>
      </c>
      <c r="F31" s="38">
        <f t="shared" si="4"/>
        <v>150000</v>
      </c>
      <c r="G31" s="38">
        <v>25500</v>
      </c>
      <c r="H31" s="38">
        <v>30000</v>
      </c>
      <c r="I31" s="29">
        <v>94500</v>
      </c>
    </row>
    <row r="32" spans="1:10" ht="66.75" customHeight="1" x14ac:dyDescent="0.2">
      <c r="A32" s="9">
        <v>19</v>
      </c>
      <c r="B32" s="71"/>
      <c r="C32" s="15" t="s">
        <v>40</v>
      </c>
      <c r="D32" s="46">
        <f t="shared" si="1"/>
        <v>503600</v>
      </c>
      <c r="E32" s="47">
        <v>352520</v>
      </c>
      <c r="F32" s="47">
        <f>SUM(G32:I32)</f>
        <v>151080</v>
      </c>
      <c r="G32" s="47">
        <v>4863.6000000000004</v>
      </c>
      <c r="H32" s="47">
        <v>46000</v>
      </c>
      <c r="I32" s="34">
        <v>100216.4</v>
      </c>
    </row>
    <row r="33" spans="1:9" ht="45" customHeight="1" x14ac:dyDescent="0.2">
      <c r="A33" s="32">
        <v>20</v>
      </c>
      <c r="B33" s="33"/>
      <c r="C33" s="15" t="s">
        <v>43</v>
      </c>
      <c r="D33" s="46">
        <f>E33+F33</f>
        <v>386000</v>
      </c>
      <c r="E33" s="38">
        <v>270200</v>
      </c>
      <c r="F33" s="38">
        <f t="shared" ref="F33:F35" si="10">G33+H33+I33</f>
        <v>115800</v>
      </c>
      <c r="G33" s="38">
        <v>23995</v>
      </c>
      <c r="H33" s="38">
        <v>47990</v>
      </c>
      <c r="I33" s="38">
        <v>43815</v>
      </c>
    </row>
    <row r="34" spans="1:9" ht="45" customHeight="1" x14ac:dyDescent="0.2">
      <c r="A34" s="32">
        <v>21</v>
      </c>
      <c r="B34" s="33"/>
      <c r="C34" s="15" t="s">
        <v>44</v>
      </c>
      <c r="D34" s="30">
        <f>E34+F34</f>
        <v>133000</v>
      </c>
      <c r="E34" s="39">
        <v>93100</v>
      </c>
      <c r="F34" s="39">
        <f t="shared" ref="F34" si="11">G34+H34+I34</f>
        <v>39900</v>
      </c>
      <c r="G34" s="39">
        <v>6650</v>
      </c>
      <c r="H34" s="39">
        <v>13300</v>
      </c>
      <c r="I34" s="39">
        <v>19950</v>
      </c>
    </row>
    <row r="35" spans="1:9" ht="60" customHeight="1" x14ac:dyDescent="0.2">
      <c r="A35" s="32">
        <v>22</v>
      </c>
      <c r="B35" s="33"/>
      <c r="C35" s="15" t="s">
        <v>45</v>
      </c>
      <c r="D35" s="30">
        <f>E35+F35</f>
        <v>98888</v>
      </c>
      <c r="E35" s="39">
        <v>69221.600000000006</v>
      </c>
      <c r="F35" s="39">
        <f t="shared" si="10"/>
        <v>29666.400000000001</v>
      </c>
      <c r="G35" s="29">
        <v>5000</v>
      </c>
      <c r="H35" s="29">
        <v>8000</v>
      </c>
      <c r="I35" s="39">
        <v>16666.400000000001</v>
      </c>
    </row>
    <row r="36" spans="1:9" ht="15" x14ac:dyDescent="0.2">
      <c r="A36" s="9"/>
      <c r="B36" s="13"/>
      <c r="C36" s="15"/>
      <c r="D36" s="30">
        <f t="shared" si="1"/>
        <v>4526233.5</v>
      </c>
      <c r="E36" s="36">
        <f>SUM(E28:E35)</f>
        <v>3167628.1</v>
      </c>
      <c r="F36" s="36">
        <f t="shared" si="4"/>
        <v>1358605.4000000001</v>
      </c>
      <c r="G36" s="36">
        <f>SUM(G28:G35)</f>
        <v>236946.14</v>
      </c>
      <c r="H36" s="36">
        <f t="shared" ref="H36:I36" si="12">SUM(H28:H35)</f>
        <v>270662.68</v>
      </c>
      <c r="I36" s="36">
        <f t="shared" si="12"/>
        <v>850996.58000000007</v>
      </c>
    </row>
    <row r="37" spans="1:9" ht="33" customHeight="1" x14ac:dyDescent="0.2">
      <c r="A37" s="9">
        <v>23</v>
      </c>
      <c r="B37" s="54" t="s">
        <v>13</v>
      </c>
      <c r="C37" s="27" t="s">
        <v>30</v>
      </c>
      <c r="D37" s="30">
        <f t="shared" si="1"/>
        <v>600000</v>
      </c>
      <c r="E37" s="29">
        <v>420000</v>
      </c>
      <c r="F37" s="29">
        <f>SUM(G37:I37)</f>
        <v>180000</v>
      </c>
      <c r="G37" s="31">
        <v>30600</v>
      </c>
      <c r="H37" s="29">
        <v>80000</v>
      </c>
      <c r="I37" s="29">
        <v>69400</v>
      </c>
    </row>
    <row r="38" spans="1:9" ht="48.75" customHeight="1" x14ac:dyDescent="0.2">
      <c r="A38" s="9">
        <v>24</v>
      </c>
      <c r="B38" s="54"/>
      <c r="C38" s="15" t="s">
        <v>9</v>
      </c>
      <c r="D38" s="30">
        <f t="shared" si="1"/>
        <v>81600</v>
      </c>
      <c r="E38" s="29">
        <v>57120</v>
      </c>
      <c r="F38" s="29">
        <f>SUM(G38:I38)</f>
        <v>24480</v>
      </c>
      <c r="G38" s="36">
        <v>6900</v>
      </c>
      <c r="H38" s="36">
        <v>0</v>
      </c>
      <c r="I38" s="36">
        <v>17580</v>
      </c>
    </row>
    <row r="39" spans="1:9" ht="45.75" customHeight="1" x14ac:dyDescent="0.2">
      <c r="A39" s="9">
        <v>25</v>
      </c>
      <c r="B39" s="54"/>
      <c r="C39" s="15" t="s">
        <v>10</v>
      </c>
      <c r="D39" s="30">
        <f t="shared" si="1"/>
        <v>88100</v>
      </c>
      <c r="E39" s="36">
        <v>61670</v>
      </c>
      <c r="F39" s="29">
        <f t="shared" ref="F39:F41" si="13">SUM(G39:I39)</f>
        <v>26430</v>
      </c>
      <c r="G39" s="36">
        <v>7500</v>
      </c>
      <c r="H39" s="36">
        <v>0</v>
      </c>
      <c r="I39" s="36">
        <v>18930</v>
      </c>
    </row>
    <row r="40" spans="1:9" ht="48.75" customHeight="1" x14ac:dyDescent="0.2">
      <c r="A40" s="9">
        <v>26</v>
      </c>
      <c r="B40" s="54"/>
      <c r="C40" s="15" t="s">
        <v>11</v>
      </c>
      <c r="D40" s="30">
        <f t="shared" si="1"/>
        <v>147800</v>
      </c>
      <c r="E40" s="36">
        <v>103460</v>
      </c>
      <c r="F40" s="29">
        <f t="shared" si="13"/>
        <v>44340</v>
      </c>
      <c r="G40" s="36">
        <v>12500</v>
      </c>
      <c r="H40" s="36">
        <v>0</v>
      </c>
      <c r="I40" s="36">
        <v>31840</v>
      </c>
    </row>
    <row r="41" spans="1:9" ht="48" customHeight="1" x14ac:dyDescent="0.2">
      <c r="A41" s="9">
        <v>27</v>
      </c>
      <c r="B41" s="54"/>
      <c r="C41" s="15" t="s">
        <v>12</v>
      </c>
      <c r="D41" s="30">
        <f t="shared" si="1"/>
        <v>118020</v>
      </c>
      <c r="E41" s="36">
        <v>82614</v>
      </c>
      <c r="F41" s="29">
        <f t="shared" si="13"/>
        <v>35406</v>
      </c>
      <c r="G41" s="36">
        <v>10000</v>
      </c>
      <c r="H41" s="36">
        <v>1000</v>
      </c>
      <c r="I41" s="36">
        <v>24406</v>
      </c>
    </row>
    <row r="42" spans="1:9" ht="17.25" customHeight="1" x14ac:dyDescent="0.2">
      <c r="A42" s="9"/>
      <c r="B42" s="9"/>
      <c r="C42" s="9"/>
      <c r="D42" s="30">
        <f t="shared" si="1"/>
        <v>1035520</v>
      </c>
      <c r="E42" s="6">
        <f>SUM(E37:E41)</f>
        <v>724864</v>
      </c>
      <c r="F42" s="40">
        <f>G42+H42+I42</f>
        <v>310656</v>
      </c>
      <c r="G42" s="40">
        <f>SUM(G37:G41)</f>
        <v>67500</v>
      </c>
      <c r="H42" s="40">
        <f>SUM(H37:H41)</f>
        <v>81000</v>
      </c>
      <c r="I42" s="40">
        <f t="shared" ref="I42" si="14">SUM(I37:I41)</f>
        <v>162156</v>
      </c>
    </row>
    <row r="43" spans="1:9" ht="19.5" customHeight="1" x14ac:dyDescent="0.25">
      <c r="A43" s="5"/>
      <c r="B43" s="7" t="s">
        <v>26</v>
      </c>
      <c r="C43" s="5"/>
      <c r="D43" s="6">
        <f>E43+F43</f>
        <v>11734539.030000001</v>
      </c>
      <c r="E43" s="43">
        <f>E42+E27+E24+E22+E18+E16+E13+E7+E36</f>
        <v>8213441.9800000004</v>
      </c>
      <c r="F43" s="44">
        <f>G43+H43+I43</f>
        <v>3521097.0500000003</v>
      </c>
      <c r="G43" s="43">
        <f>G42+G27+G24+G22+G18+G16+G13+G7+G36</f>
        <v>806609.3</v>
      </c>
      <c r="H43" s="43">
        <f t="shared" ref="H43" si="15">H42+H27+H24+H22+H18+H16+H13+H7+H36</f>
        <v>594312.67999999993</v>
      </c>
      <c r="I43" s="43">
        <f>I42+I27+I24+I22+I18+I16+I13+I7+I36</f>
        <v>2120175.0700000003</v>
      </c>
    </row>
  </sheetData>
  <mergeCells count="16">
    <mergeCell ref="C1:H1"/>
    <mergeCell ref="A3:A4"/>
    <mergeCell ref="B3:B4"/>
    <mergeCell ref="C3:C4"/>
    <mergeCell ref="B37:B41"/>
    <mergeCell ref="E3:E4"/>
    <mergeCell ref="F3:F4"/>
    <mergeCell ref="G3:I3"/>
    <mergeCell ref="D2:I2"/>
    <mergeCell ref="D3:D4"/>
    <mergeCell ref="B5:B6"/>
    <mergeCell ref="B25:B26"/>
    <mergeCell ref="B28:B32"/>
    <mergeCell ref="B8:B13"/>
    <mergeCell ref="B19:B21"/>
    <mergeCell ref="B23:B24"/>
  </mergeCells>
  <pageMargins left="0.31496062992125984" right="0.31496062992125984" top="0.55118110236220474" bottom="0.55118110236220474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после отбора</vt:lpstr>
      <vt:lpstr>'после отбора'!Заголовки_для_печати</vt:lpstr>
      <vt:lpstr>'после отбора'!Область_печати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2024-12-27T11:47:08Z</cp:lastPrinted>
  <dcterms:created xsi:type="dcterms:W3CDTF">2021-08-13T06:33:35Z</dcterms:created>
  <dcterms:modified xsi:type="dcterms:W3CDTF">2024-12-27T11:50:05Z</dcterms:modified>
</cp:coreProperties>
</file>