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29 от 05.08.2024\РЕШЕНИЯ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</definedNames>
  <calcPr calcId="162913"/>
</workbook>
</file>

<file path=xl/calcChain.xml><?xml version="1.0" encoding="utf-8"?>
<calcChain xmlns="http://schemas.openxmlformats.org/spreadsheetml/2006/main">
  <c r="C71" i="2" l="1"/>
  <c r="C66" i="2"/>
  <c r="C64" i="2" l="1"/>
  <c r="C52" i="2"/>
  <c r="E64" i="2" l="1"/>
  <c r="D64" i="2"/>
  <c r="E66" i="2"/>
  <c r="E50" i="2"/>
  <c r="D50" i="2"/>
  <c r="D66" i="2"/>
  <c r="D73" i="2" l="1"/>
  <c r="E73" i="2"/>
  <c r="C73" i="2"/>
  <c r="E70" i="2"/>
  <c r="C81" i="2" l="1"/>
  <c r="C79" i="2"/>
  <c r="C45" i="2" l="1"/>
  <c r="D26" i="2" l="1"/>
  <c r="E26" i="2"/>
  <c r="C26" i="2"/>
  <c r="E52" i="2" l="1"/>
  <c r="D52" i="2"/>
  <c r="C53" i="2"/>
  <c r="C62" i="2"/>
  <c r="D80" i="2" l="1"/>
  <c r="E80" i="2"/>
  <c r="C80" i="2" l="1"/>
  <c r="D65" i="2" l="1"/>
  <c r="D51" i="2"/>
  <c r="E51" i="2"/>
  <c r="C59" i="2"/>
  <c r="C68" i="2"/>
  <c r="C65" i="2" s="1"/>
  <c r="C58" i="2"/>
  <c r="E65" i="2" l="1"/>
  <c r="C51" i="2"/>
  <c r="D48" i="2" l="1"/>
  <c r="D47" i="2" s="1"/>
  <c r="E48" i="2"/>
  <c r="E47" i="2" s="1"/>
  <c r="C48" i="2"/>
  <c r="C47" i="2" s="1"/>
  <c r="D16" i="2"/>
  <c r="E16" i="2"/>
  <c r="C16" i="2"/>
  <c r="C46" i="2" l="1"/>
  <c r="D78" i="2"/>
  <c r="D46" i="2" s="1"/>
  <c r="E78" i="2"/>
  <c r="E46" i="2" s="1"/>
  <c r="C78" i="2"/>
  <c r="D23" i="2" l="1"/>
  <c r="E23" i="2"/>
  <c r="C23" i="2"/>
  <c r="D11" i="2" l="1"/>
  <c r="E11" i="2"/>
  <c r="C11" i="2"/>
  <c r="E40" i="2"/>
  <c r="D40" i="2"/>
  <c r="C40" i="2" l="1"/>
  <c r="D38" i="2" l="1"/>
  <c r="E38" i="2"/>
  <c r="C38" i="2"/>
  <c r="D19" i="2"/>
  <c r="E19" i="2"/>
  <c r="C19" i="2"/>
  <c r="D9" i="2"/>
  <c r="E9" i="2"/>
  <c r="E36" i="2"/>
  <c r="D36" i="2"/>
  <c r="C36" i="2"/>
  <c r="C9" i="2"/>
  <c r="C8" i="2" l="1"/>
  <c r="D8" i="2"/>
  <c r="E8" i="2"/>
  <c r="E82" i="2" l="1"/>
  <c r="D82" i="2"/>
  <c r="C82" i="2" l="1"/>
</calcChain>
</file>

<file path=xl/sharedStrings.xml><?xml version="1.0" encoding="utf-8"?>
<sst xmlns="http://schemas.openxmlformats.org/spreadsheetml/2006/main" count="158" uniqueCount="158">
  <si>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</si>
  <si>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</si>
  <si>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</si>
  <si>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</si>
  <si>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</si>
  <si>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</si>
  <si>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</si>
  <si>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</si>
  <si>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</si>
  <si>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</si>
  <si>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</si>
  <si>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</si>
  <si>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</si>
  <si>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</si>
  <si>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</si>
  <si>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</si>
  <si>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</si>
  <si>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</si>
  <si>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</si>
  <si>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</si>
  <si>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</si>
  <si>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</si>
  <si>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</si>
  <si>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</si>
  <si>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</si>
  <si>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</si>
  <si>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</si>
  <si>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</si>
  <si>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</si>
  <si>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</si>
  <si>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</si>
  <si>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</si>
  <si>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</si>
  <si>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</si>
  <si>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</si>
  <si>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</si>
  <si>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</si>
  <si>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</si>
  <si>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</si>
  <si>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</si>
  <si>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</si>
  <si>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</si>
  <si>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</si>
  <si>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</si>
  <si>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</si>
  <si>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</si>
  <si>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</si>
  <si>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</si>
  <si>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</si>
  <si>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</si>
  <si>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</si>
  <si>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</si>
  <si>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</si>
  <si>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</si>
  <si>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</si>
  <si>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</si>
  <si>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</si>
  <si>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</si>
  <si>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</si>
  <si>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</si>
  <si>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</si>
  <si>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</si>
  <si>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</si>
  <si>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</si>
  <si>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</si>
  <si>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</si>
  <si>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</si>
  <si>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</si>
  <si>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</si>
  <si>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</si>
  <si>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</si>
  <si>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</si>
  <si>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</si>
  <si>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</si>
  <si>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</si>
  <si>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</si>
  <si>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</si>
  <si>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</si>
  <si>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</si>
  <si>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</si>
  <si>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</si>
  <si>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</si>
  <si>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</si>
  <si>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</si>
  <si>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</si>
  <si>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</si>
  <si>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</si>
  <si>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</si>
  <si>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</si>
  <si>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</si>
  <si>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</si>
  <si>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</si>
  <si>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</si>
  <si>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</si>
  <si>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</si>
  <si>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</si>
  <si>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</si>
  <si>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</si>
  <si>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</si>
  <si>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</si>
  <si>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</si>
  <si>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</si>
  <si>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</si>
  <si>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</si>
  <si>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</si>
  <si>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</si>
  <si>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</si>
  <si>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</si>
  <si>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</si>
  <si>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</si>
  <si>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</si>
  <si>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</si>
  <si>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</si>
  <si>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</si>
  <si>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</si>
  <si>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</si>
  <si>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</si>
  <si>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</si>
  <si>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</si>
  <si>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</si>
  <si>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</si>
  <si>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</si>
  <si>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</si>
  <si>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</si>
  <si>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</si>
  <si>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</si>
  <si>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</si>
  <si>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</si>
  <si>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</si>
  <si>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</si>
  <si>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</si>
  <si>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</si>
  <si>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</si>
  <si>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</si>
  <si>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</si>
  <si>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</si>
  <si>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</si>
  <si>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</si>
  <si>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</si>
  <si>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</si>
  <si>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</si>
  <si>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</si>
  <si>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</si>
  <si>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</si>
  <si>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</si>
  <si>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</si>
  <si>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</si>
  <si>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</si>
  <si>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</si>
  <si>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</si>
  <si>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</si>
  <si>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</si>
  <si>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</si>
  <si>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</si>
  <si>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</si>
  <si>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</si>
  <si>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</si>
  <si>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Приложение № 2 
Утверждено решением Земского Собрания Грязовецкого муниципального округа от 05 августа 2024 года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</si>
</sst>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4" fillId="0" borderId="0" xfId="0" applyNumberFormat="1" applyFont="1"/>
    <xf numFmtId="165" fontId="13" fillId="0" borderId="2" xfId="2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zoomScaleNormal="100" workbookViewId="0">
      <pane xSplit="2" ySplit="7" topLeftCell="C80" activePane="bottomRight" state="frozen"/>
      <selection pane="topRight" activeCell="C1" sqref="C1"/>
      <selection pane="bottomLeft" activeCell="A8" sqref="A8"/>
      <selection pane="bottomRight" activeCell="B6" sqref="B6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63.75" customHeight="1">
      <c r="C1" s="57" t="s">
        <v>157</v>
      </c>
      <c r="D1" s="57"/>
      <c r="E1" s="57"/>
    </row>
    <row r="2" spans="1:7" ht="9" customHeight="1">
      <c r="C2" s="41"/>
      <c r="D2" s="41"/>
      <c r="E2" s="41"/>
    </row>
    <row r="3" spans="1:7" ht="63" customHeight="1">
      <c r="A3" s="1"/>
      <c r="B3" s="4"/>
      <c r="C3" s="57" t="s">
        <v>146</v>
      </c>
      <c r="D3" s="57"/>
      <c r="E3" s="57"/>
    </row>
    <row r="4" spans="1:7" ht="59.25" customHeight="1">
      <c r="A4" s="58" t="s">
        <v>117</v>
      </c>
      <c r="B4" s="58"/>
      <c r="C4" s="58"/>
      <c r="D4" s="58"/>
      <c r="E4" s="58"/>
    </row>
    <row r="5" spans="1:7" ht="15.75">
      <c r="A5" s="21"/>
      <c r="B5" s="21"/>
      <c r="C5" s="21"/>
      <c r="D5" s="5"/>
      <c r="E5" s="21" t="s">
        <v>42</v>
      </c>
    </row>
    <row r="6" spans="1:7" ht="42.75">
      <c r="A6" s="30" t="s">
        <v>0</v>
      </c>
      <c r="B6" s="30" t="s">
        <v>1</v>
      </c>
      <c r="C6" s="33" t="s">
        <v>47</v>
      </c>
      <c r="D6" s="33" t="s">
        <v>48</v>
      </c>
      <c r="E6" s="33" t="s">
        <v>116</v>
      </c>
    </row>
    <row r="7" spans="1:7" ht="12" customHeight="1">
      <c r="A7" s="40">
        <v>1</v>
      </c>
      <c r="B7" s="40">
        <v>2</v>
      </c>
      <c r="C7" s="40">
        <v>3</v>
      </c>
      <c r="D7" s="40">
        <v>4</v>
      </c>
      <c r="E7" s="40">
        <v>5</v>
      </c>
    </row>
    <row r="8" spans="1:7" s="15" customFormat="1" ht="24" customHeight="1">
      <c r="A8" s="22" t="s">
        <v>2</v>
      </c>
      <c r="B8" s="23" t="s">
        <v>3</v>
      </c>
      <c r="C8" s="18">
        <f>C9+C11+C16+C19+C23+C26+C36+C38+C40+C45</f>
        <v>585363.20000000007</v>
      </c>
      <c r="D8" s="18">
        <f t="shared" ref="D8:E8" si="0">D9+D11+D16+D19+D23+D26+D36+D38+D40+D45</f>
        <v>541896</v>
      </c>
      <c r="E8" s="18">
        <f t="shared" si="0"/>
        <v>557715</v>
      </c>
      <c r="F8" s="48"/>
    </row>
    <row r="9" spans="1:7" s="17" customFormat="1" ht="16.5">
      <c r="A9" s="24" t="s">
        <v>4</v>
      </c>
      <c r="B9" s="25" t="s">
        <v>5</v>
      </c>
      <c r="C9" s="18">
        <f>C10</f>
        <v>429086.4</v>
      </c>
      <c r="D9" s="18">
        <f>D10</f>
        <v>398754</v>
      </c>
      <c r="E9" s="18">
        <f>E10</f>
        <v>411723</v>
      </c>
      <c r="F9" s="16"/>
      <c r="G9" s="16"/>
    </row>
    <row r="10" spans="1:7" ht="16.5">
      <c r="A10" s="9" t="s">
        <v>6</v>
      </c>
      <c r="B10" s="7" t="s">
        <v>7</v>
      </c>
      <c r="C10" s="34">
        <v>429086.4</v>
      </c>
      <c r="D10" s="34">
        <v>398754</v>
      </c>
      <c r="E10" s="34">
        <v>411723</v>
      </c>
      <c r="F10" s="50"/>
    </row>
    <row r="11" spans="1:7" s="14" customFormat="1" ht="42.75">
      <c r="A11" s="26" t="s">
        <v>8</v>
      </c>
      <c r="B11" s="12" t="s">
        <v>9</v>
      </c>
      <c r="C11" s="18">
        <f>SUM(C12:C15)</f>
        <v>36923.599999999999</v>
      </c>
      <c r="D11" s="18">
        <f t="shared" ref="D11:E11" si="1">SUM(D12:D15)</f>
        <v>35931</v>
      </c>
      <c r="E11" s="18">
        <f t="shared" si="1"/>
        <v>37572</v>
      </c>
      <c r="F11" s="51"/>
    </row>
    <row r="12" spans="1:7" ht="117.75" customHeight="1">
      <c r="A12" s="9" t="s">
        <v>38</v>
      </c>
      <c r="B12" s="7" t="s">
        <v>46</v>
      </c>
      <c r="C12" s="35">
        <v>19163.7</v>
      </c>
      <c r="D12" s="35">
        <v>18641</v>
      </c>
      <c r="E12" s="36">
        <v>19492.3</v>
      </c>
      <c r="F12" s="50"/>
    </row>
    <row r="13" spans="1:7" ht="130.5" customHeight="1">
      <c r="A13" s="9" t="s">
        <v>39</v>
      </c>
      <c r="B13" s="7" t="s">
        <v>45</v>
      </c>
      <c r="C13" s="35">
        <v>109.7</v>
      </c>
      <c r="D13" s="35">
        <v>93.4</v>
      </c>
      <c r="E13" s="36">
        <v>97.7</v>
      </c>
      <c r="F13" s="50"/>
    </row>
    <row r="14" spans="1:7" ht="115.5" customHeight="1">
      <c r="A14" s="9" t="s">
        <v>40</v>
      </c>
      <c r="B14" s="7" t="s">
        <v>44</v>
      </c>
      <c r="C14" s="35">
        <v>19790.8</v>
      </c>
      <c r="D14" s="35">
        <v>19269.8</v>
      </c>
      <c r="E14" s="36">
        <v>20149.900000000001</v>
      </c>
      <c r="F14" s="50"/>
    </row>
    <row r="15" spans="1:7" ht="117.75" customHeight="1">
      <c r="A15" s="9" t="s">
        <v>41</v>
      </c>
      <c r="B15" s="7" t="s">
        <v>43</v>
      </c>
      <c r="C15" s="35">
        <v>-2140.6</v>
      </c>
      <c r="D15" s="35">
        <v>-2073.1999999999998</v>
      </c>
      <c r="E15" s="36">
        <v>-2167.9</v>
      </c>
      <c r="F15" s="50"/>
    </row>
    <row r="16" spans="1:7" s="14" customFormat="1" ht="16.5">
      <c r="A16" s="26" t="s">
        <v>10</v>
      </c>
      <c r="B16" s="27" t="s">
        <v>11</v>
      </c>
      <c r="C16" s="18">
        <f>C17+C18</f>
        <v>50758</v>
      </c>
      <c r="D16" s="18">
        <f>D17+D18</f>
        <v>55873</v>
      </c>
      <c r="E16" s="18">
        <f>E17+E18</f>
        <v>56727</v>
      </c>
      <c r="F16" s="51"/>
    </row>
    <row r="17" spans="1:6" ht="30">
      <c r="A17" s="9" t="s">
        <v>12</v>
      </c>
      <c r="B17" s="7" t="s">
        <v>13</v>
      </c>
      <c r="C17" s="34">
        <v>49029</v>
      </c>
      <c r="D17" s="34">
        <v>54123</v>
      </c>
      <c r="E17" s="34">
        <v>54956</v>
      </c>
      <c r="F17" s="50"/>
    </row>
    <row r="18" spans="1:6" ht="45">
      <c r="A18" s="9" t="s">
        <v>99</v>
      </c>
      <c r="B18" s="7" t="s">
        <v>61</v>
      </c>
      <c r="C18" s="34">
        <v>1729</v>
      </c>
      <c r="D18" s="34">
        <v>1750</v>
      </c>
      <c r="E18" s="34">
        <v>1771</v>
      </c>
      <c r="F18" s="50"/>
    </row>
    <row r="19" spans="1:6" s="14" customFormat="1" ht="16.5">
      <c r="A19" s="26" t="s">
        <v>73</v>
      </c>
      <c r="B19" s="27" t="s">
        <v>74</v>
      </c>
      <c r="C19" s="18">
        <f>C20+C21+C22</f>
        <v>25058.3</v>
      </c>
      <c r="D19" s="18">
        <f>D20+D21+D22</f>
        <v>26992</v>
      </c>
      <c r="E19" s="18">
        <f>E20+E21+E22</f>
        <v>27284</v>
      </c>
      <c r="F19" s="51"/>
    </row>
    <row r="20" spans="1:6" ht="45">
      <c r="A20" s="9" t="s">
        <v>102</v>
      </c>
      <c r="B20" s="7" t="s">
        <v>119</v>
      </c>
      <c r="C20" s="34">
        <v>13642</v>
      </c>
      <c r="D20" s="34">
        <v>13928</v>
      </c>
      <c r="E20" s="34">
        <v>14220</v>
      </c>
      <c r="F20" s="50"/>
    </row>
    <row r="21" spans="1:6" ht="45">
      <c r="A21" s="9" t="s">
        <v>100</v>
      </c>
      <c r="B21" s="7" t="s">
        <v>120</v>
      </c>
      <c r="C21" s="34">
        <v>4353.3</v>
      </c>
      <c r="D21" s="34">
        <v>6001</v>
      </c>
      <c r="E21" s="34">
        <v>6001</v>
      </c>
      <c r="F21" s="50"/>
    </row>
    <row r="22" spans="1:6" ht="45">
      <c r="A22" s="9" t="s">
        <v>101</v>
      </c>
      <c r="B22" s="7" t="s">
        <v>121</v>
      </c>
      <c r="C22" s="34">
        <v>7063</v>
      </c>
      <c r="D22" s="34">
        <v>7063</v>
      </c>
      <c r="E22" s="34">
        <v>7063</v>
      </c>
      <c r="F22" s="50"/>
    </row>
    <row r="23" spans="1:6" s="14" customFormat="1" ht="16.5">
      <c r="A23" s="26" t="s">
        <v>14</v>
      </c>
      <c r="B23" s="12" t="s">
        <v>15</v>
      </c>
      <c r="C23" s="18">
        <f>C24+C25</f>
        <v>3799.6</v>
      </c>
      <c r="D23" s="18">
        <f t="shared" ref="D23:E23" si="2">D24+D25</f>
        <v>3318</v>
      </c>
      <c r="E23" s="18">
        <f t="shared" si="2"/>
        <v>3318</v>
      </c>
      <c r="F23" s="51"/>
    </row>
    <row r="24" spans="1:6" ht="30">
      <c r="A24" s="9" t="s">
        <v>16</v>
      </c>
      <c r="B24" s="7" t="s">
        <v>17</v>
      </c>
      <c r="C24" s="34">
        <v>3741.6</v>
      </c>
      <c r="D24" s="34">
        <v>3260</v>
      </c>
      <c r="E24" s="34">
        <v>3260</v>
      </c>
      <c r="F24" s="50"/>
    </row>
    <row r="25" spans="1:6" ht="75">
      <c r="A25" s="9" t="s">
        <v>75</v>
      </c>
      <c r="B25" s="7" t="s">
        <v>76</v>
      </c>
      <c r="C25" s="34">
        <v>58</v>
      </c>
      <c r="D25" s="34">
        <v>58</v>
      </c>
      <c r="E25" s="34">
        <v>58</v>
      </c>
      <c r="F25" s="50"/>
    </row>
    <row r="26" spans="1:6" s="14" customFormat="1" ht="45" customHeight="1">
      <c r="A26" s="26" t="s">
        <v>18</v>
      </c>
      <c r="B26" s="12" t="s">
        <v>19</v>
      </c>
      <c r="C26" s="18">
        <f>C27+C28+C29+C30+C31+C33+C35+C32+C34</f>
        <v>14398.800000000001</v>
      </c>
      <c r="D26" s="18">
        <f t="shared" ref="D26:E26" si="3">D27+D28+D29+D30+D31+D33+D35+D32+D34</f>
        <v>14616</v>
      </c>
      <c r="E26" s="18">
        <f t="shared" si="3"/>
        <v>14616</v>
      </c>
      <c r="F26" s="51"/>
    </row>
    <row r="27" spans="1:6" ht="60">
      <c r="A27" s="9" t="s">
        <v>77</v>
      </c>
      <c r="B27" s="7" t="s">
        <v>49</v>
      </c>
      <c r="C27" s="34">
        <v>12</v>
      </c>
      <c r="D27" s="34">
        <v>12</v>
      </c>
      <c r="E27" s="34">
        <v>12</v>
      </c>
      <c r="F27" s="50"/>
    </row>
    <row r="28" spans="1:6" ht="90">
      <c r="A28" s="9" t="s">
        <v>78</v>
      </c>
      <c r="B28" s="7" t="s">
        <v>79</v>
      </c>
      <c r="C28" s="34">
        <v>5193</v>
      </c>
      <c r="D28" s="34">
        <v>5193</v>
      </c>
      <c r="E28" s="34">
        <v>5193</v>
      </c>
      <c r="F28" s="50"/>
    </row>
    <row r="29" spans="1:6" ht="90">
      <c r="A29" s="9" t="s">
        <v>80</v>
      </c>
      <c r="B29" s="8" t="s">
        <v>62</v>
      </c>
      <c r="C29" s="34">
        <v>470</v>
      </c>
      <c r="D29" s="34">
        <v>470</v>
      </c>
      <c r="E29" s="34">
        <v>470</v>
      </c>
      <c r="F29" s="50"/>
    </row>
    <row r="30" spans="1:6" ht="75">
      <c r="A30" s="9" t="s">
        <v>81</v>
      </c>
      <c r="B30" s="8" t="s">
        <v>63</v>
      </c>
      <c r="C30" s="34">
        <v>1073.2</v>
      </c>
      <c r="D30" s="34">
        <v>1172</v>
      </c>
      <c r="E30" s="34">
        <v>1172</v>
      </c>
      <c r="F30" s="50"/>
    </row>
    <row r="31" spans="1:6" ht="45">
      <c r="A31" s="9" t="s">
        <v>82</v>
      </c>
      <c r="B31" s="7" t="s">
        <v>64</v>
      </c>
      <c r="C31" s="34">
        <v>767.6</v>
      </c>
      <c r="D31" s="34">
        <v>897</v>
      </c>
      <c r="E31" s="34">
        <v>897</v>
      </c>
      <c r="F31" s="50"/>
    </row>
    <row r="32" spans="1:6" ht="120">
      <c r="A32" s="9" t="s">
        <v>84</v>
      </c>
      <c r="B32" s="7" t="s">
        <v>83</v>
      </c>
      <c r="C32" s="34">
        <v>0.2</v>
      </c>
      <c r="D32" s="34">
        <v>0.2</v>
      </c>
      <c r="E32" s="34">
        <v>0.2</v>
      </c>
      <c r="F32" s="50"/>
    </row>
    <row r="33" spans="1:8" ht="105">
      <c r="A33" s="9" t="s">
        <v>86</v>
      </c>
      <c r="B33" s="7" t="s">
        <v>85</v>
      </c>
      <c r="C33" s="34">
        <v>1.8</v>
      </c>
      <c r="D33" s="34">
        <v>1.8</v>
      </c>
      <c r="E33" s="34">
        <v>1.8</v>
      </c>
      <c r="F33" s="50"/>
    </row>
    <row r="34" spans="1:8" ht="180">
      <c r="A34" s="9" t="s">
        <v>149</v>
      </c>
      <c r="B34" s="7" t="s">
        <v>150</v>
      </c>
      <c r="C34" s="34">
        <v>11</v>
      </c>
      <c r="D34" s="34">
        <v>0</v>
      </c>
      <c r="E34" s="34">
        <v>0</v>
      </c>
      <c r="F34" s="50"/>
    </row>
    <row r="35" spans="1:8" ht="90">
      <c r="A35" s="9" t="s">
        <v>87</v>
      </c>
      <c r="B35" s="7" t="s">
        <v>65</v>
      </c>
      <c r="C35" s="34">
        <v>6870</v>
      </c>
      <c r="D35" s="34">
        <v>6870</v>
      </c>
      <c r="E35" s="34">
        <v>6870</v>
      </c>
      <c r="F35" s="50"/>
    </row>
    <row r="36" spans="1:8" s="14" customFormat="1" ht="28.5">
      <c r="A36" s="26" t="s">
        <v>20</v>
      </c>
      <c r="B36" s="12" t="s">
        <v>21</v>
      </c>
      <c r="C36" s="18">
        <f>C37</f>
        <v>1018</v>
      </c>
      <c r="D36" s="18">
        <f>D37</f>
        <v>1078</v>
      </c>
      <c r="E36" s="18">
        <f>E37</f>
        <v>1141</v>
      </c>
      <c r="F36" s="51"/>
    </row>
    <row r="37" spans="1:8" ht="30">
      <c r="A37" s="9" t="s">
        <v>22</v>
      </c>
      <c r="B37" s="7" t="s">
        <v>23</v>
      </c>
      <c r="C37" s="34">
        <v>1018</v>
      </c>
      <c r="D37" s="34">
        <v>1078</v>
      </c>
      <c r="E37" s="34">
        <v>1141</v>
      </c>
      <c r="F37" s="50"/>
    </row>
    <row r="38" spans="1:8" s="14" customFormat="1" ht="28.5">
      <c r="A38" s="26" t="s">
        <v>94</v>
      </c>
      <c r="B38" s="12" t="s">
        <v>95</v>
      </c>
      <c r="C38" s="18">
        <f>C39</f>
        <v>701.4</v>
      </c>
      <c r="D38" s="18">
        <f>D39</f>
        <v>208</v>
      </c>
      <c r="E38" s="18">
        <f>E39</f>
        <v>208</v>
      </c>
      <c r="F38" s="51"/>
    </row>
    <row r="39" spans="1:8" ht="45">
      <c r="A39" s="9" t="s">
        <v>96</v>
      </c>
      <c r="B39" s="7" t="s">
        <v>97</v>
      </c>
      <c r="C39" s="34">
        <v>701.4</v>
      </c>
      <c r="D39" s="34">
        <v>208</v>
      </c>
      <c r="E39" s="34">
        <v>208</v>
      </c>
      <c r="F39" s="50"/>
    </row>
    <row r="40" spans="1:8" s="14" customFormat="1" ht="28.5">
      <c r="A40" s="26" t="s">
        <v>24</v>
      </c>
      <c r="B40" s="12" t="s">
        <v>25</v>
      </c>
      <c r="C40" s="18">
        <f>C41+C42+C43+C44</f>
        <v>4220.5</v>
      </c>
      <c r="D40" s="18">
        <f t="shared" ref="D40:E40" si="4">D41+D42+D43+D44</f>
        <v>2225</v>
      </c>
      <c r="E40" s="18">
        <f t="shared" si="4"/>
        <v>2225</v>
      </c>
      <c r="F40" s="51"/>
    </row>
    <row r="41" spans="1:8" ht="88.5" customHeight="1">
      <c r="A41" s="28" t="s">
        <v>98</v>
      </c>
      <c r="B41" s="7" t="s">
        <v>66</v>
      </c>
      <c r="C41" s="34">
        <v>1529.8</v>
      </c>
      <c r="D41" s="34">
        <v>95</v>
      </c>
      <c r="E41" s="34">
        <v>95</v>
      </c>
      <c r="F41" s="50"/>
    </row>
    <row r="42" spans="1:8" ht="60">
      <c r="A42" s="9" t="s">
        <v>89</v>
      </c>
      <c r="B42" s="7" t="s">
        <v>88</v>
      </c>
      <c r="C42" s="34">
        <v>1788</v>
      </c>
      <c r="D42" s="34">
        <v>1788</v>
      </c>
      <c r="E42" s="34">
        <v>1788</v>
      </c>
      <c r="F42" s="50"/>
    </row>
    <row r="43" spans="1:8" ht="60">
      <c r="A43" s="9" t="s">
        <v>107</v>
      </c>
      <c r="B43" s="7" t="s">
        <v>108</v>
      </c>
      <c r="C43" s="34">
        <v>722.7</v>
      </c>
      <c r="D43" s="34">
        <v>239</v>
      </c>
      <c r="E43" s="34">
        <v>239</v>
      </c>
      <c r="F43" s="50"/>
    </row>
    <row r="44" spans="1:8" ht="90">
      <c r="A44" s="28" t="s">
        <v>91</v>
      </c>
      <c r="B44" s="7" t="s">
        <v>90</v>
      </c>
      <c r="C44" s="34">
        <v>180</v>
      </c>
      <c r="D44" s="34">
        <v>103</v>
      </c>
      <c r="E44" s="34">
        <v>103</v>
      </c>
      <c r="F44" s="50"/>
    </row>
    <row r="45" spans="1:8" s="14" customFormat="1" ht="28.5">
      <c r="A45" s="26" t="s">
        <v>26</v>
      </c>
      <c r="B45" s="12" t="s">
        <v>27</v>
      </c>
      <c r="C45" s="18">
        <f>2901+16473.7+23.9</f>
        <v>19398.600000000002</v>
      </c>
      <c r="D45" s="18">
        <v>2901</v>
      </c>
      <c r="E45" s="18">
        <v>2901</v>
      </c>
      <c r="F45" s="51"/>
    </row>
    <row r="46" spans="1:8" s="15" customFormat="1" ht="28.5" customHeight="1">
      <c r="A46" s="22" t="s">
        <v>28</v>
      </c>
      <c r="B46" s="23" t="s">
        <v>29</v>
      </c>
      <c r="C46" s="18">
        <f>C47+C76+C78+C80</f>
        <v>1759280</v>
      </c>
      <c r="D46" s="18">
        <f>D47+D78+D80</f>
        <v>1146563.5</v>
      </c>
      <c r="E46" s="18">
        <f>E47+E78+E80</f>
        <v>853099.29999999993</v>
      </c>
      <c r="F46" s="52"/>
    </row>
    <row r="47" spans="1:8" s="17" customFormat="1" ht="47.25">
      <c r="A47" s="30" t="s">
        <v>30</v>
      </c>
      <c r="B47" s="25" t="s">
        <v>31</v>
      </c>
      <c r="C47" s="18">
        <f>C48+C51+C65+C73</f>
        <v>1741902.7</v>
      </c>
      <c r="D47" s="18">
        <f>D48+D51+D65+D73</f>
        <v>1146563.5</v>
      </c>
      <c r="E47" s="18">
        <f>E48+E51+E65+E73</f>
        <v>853099.29999999993</v>
      </c>
      <c r="F47" s="53"/>
      <c r="G47" s="16"/>
      <c r="H47" s="16"/>
    </row>
    <row r="48" spans="1:8" s="13" customFormat="1" ht="31.5">
      <c r="A48" s="29" t="s">
        <v>35</v>
      </c>
      <c r="B48" s="25" t="s">
        <v>32</v>
      </c>
      <c r="C48" s="37">
        <f>C49+C50</f>
        <v>257094.8</v>
      </c>
      <c r="D48" s="37">
        <f t="shared" ref="D48:E48" si="5">D49+D50</f>
        <v>227243.19999999998</v>
      </c>
      <c r="E48" s="37">
        <f t="shared" si="5"/>
        <v>225335.7</v>
      </c>
      <c r="F48" s="54"/>
    </row>
    <row r="49" spans="1:6" ht="45">
      <c r="A49" s="9" t="s">
        <v>50</v>
      </c>
      <c r="B49" s="44" t="s">
        <v>67</v>
      </c>
      <c r="C49" s="38">
        <v>104326.3</v>
      </c>
      <c r="D49" s="38">
        <v>56490.9</v>
      </c>
      <c r="E49" s="38">
        <v>45938.8</v>
      </c>
      <c r="F49" s="50"/>
    </row>
    <row r="50" spans="1:6" ht="60">
      <c r="A50" s="9" t="s">
        <v>51</v>
      </c>
      <c r="B50" s="44" t="s">
        <v>92</v>
      </c>
      <c r="C50" s="38">
        <v>152768.5</v>
      </c>
      <c r="D50" s="38">
        <f>153354.9+17397.4</f>
        <v>170752.3</v>
      </c>
      <c r="E50" s="38">
        <f>161999.5+17397.4</f>
        <v>179396.9</v>
      </c>
      <c r="F50" s="50"/>
    </row>
    <row r="51" spans="1:6" ht="36" customHeight="1">
      <c r="A51" s="30" t="s">
        <v>36</v>
      </c>
      <c r="B51" s="45" t="s">
        <v>33</v>
      </c>
      <c r="C51" s="46">
        <f>SUM(C52:C64)</f>
        <v>939753.5</v>
      </c>
      <c r="D51" s="46">
        <f>SUM(D52:D64)</f>
        <v>405315.10000000003</v>
      </c>
      <c r="E51" s="46">
        <f>SUM(E52:E64)</f>
        <v>87075.8</v>
      </c>
      <c r="F51" s="50"/>
    </row>
    <row r="52" spans="1:6" ht="45">
      <c r="A52" s="6" t="s">
        <v>52</v>
      </c>
      <c r="B52" s="44" t="s">
        <v>122</v>
      </c>
      <c r="C52" s="38">
        <f>132763.5-12005.1</f>
        <v>120758.39999999999</v>
      </c>
      <c r="D52" s="38">
        <f>0+37740</f>
        <v>37740</v>
      </c>
      <c r="E52" s="38">
        <f>0+15120</f>
        <v>15120</v>
      </c>
      <c r="F52" s="50"/>
    </row>
    <row r="53" spans="1:6" ht="135">
      <c r="A53" s="6" t="s">
        <v>132</v>
      </c>
      <c r="B53" s="44" t="s">
        <v>133</v>
      </c>
      <c r="C53" s="38">
        <f>22488.7+771.1</f>
        <v>23259.8</v>
      </c>
      <c r="D53" s="38">
        <v>0</v>
      </c>
      <c r="E53" s="38">
        <v>0</v>
      </c>
      <c r="F53" s="50"/>
    </row>
    <row r="54" spans="1:6" ht="90">
      <c r="A54" s="6" t="s">
        <v>134</v>
      </c>
      <c r="B54" s="7" t="s">
        <v>135</v>
      </c>
      <c r="C54" s="34">
        <v>82931</v>
      </c>
      <c r="D54" s="34">
        <v>0</v>
      </c>
      <c r="E54" s="34">
        <v>0</v>
      </c>
      <c r="F54" s="50"/>
    </row>
    <row r="55" spans="1:6" ht="120">
      <c r="A55" s="6" t="s">
        <v>109</v>
      </c>
      <c r="B55" s="7" t="s">
        <v>123</v>
      </c>
      <c r="C55" s="34">
        <v>1191.9000000000001</v>
      </c>
      <c r="D55" s="34">
        <v>0</v>
      </c>
      <c r="E55" s="34">
        <v>0</v>
      </c>
      <c r="F55" s="50"/>
    </row>
    <row r="56" spans="1:6" ht="75">
      <c r="A56" s="6" t="s">
        <v>103</v>
      </c>
      <c r="B56" s="7" t="s">
        <v>124</v>
      </c>
      <c r="C56" s="34">
        <v>3478.6</v>
      </c>
      <c r="D56" s="34">
        <v>0</v>
      </c>
      <c r="E56" s="34">
        <v>0</v>
      </c>
      <c r="F56" s="50"/>
    </row>
    <row r="57" spans="1:6" ht="75">
      <c r="A57" s="6" t="s">
        <v>53</v>
      </c>
      <c r="B57" s="7" t="s">
        <v>93</v>
      </c>
      <c r="C57" s="34">
        <v>18197.2</v>
      </c>
      <c r="D57" s="34">
        <v>17786.5</v>
      </c>
      <c r="E57" s="34">
        <v>17280.900000000001</v>
      </c>
      <c r="F57" s="50"/>
    </row>
    <row r="58" spans="1:6" ht="45">
      <c r="A58" s="6" t="s">
        <v>105</v>
      </c>
      <c r="B58" s="7" t="s">
        <v>106</v>
      </c>
      <c r="C58" s="34">
        <f>399.7-399.7</f>
        <v>0</v>
      </c>
      <c r="D58" s="34">
        <v>391.2</v>
      </c>
      <c r="E58" s="38">
        <v>369</v>
      </c>
      <c r="F58" s="50"/>
    </row>
    <row r="59" spans="1:6" ht="45">
      <c r="A59" s="6" t="s">
        <v>54</v>
      </c>
      <c r="B59" s="7" t="s">
        <v>68</v>
      </c>
      <c r="C59" s="34">
        <f>7144.1-4644.1+7223.4</f>
        <v>9723.4</v>
      </c>
      <c r="D59" s="34">
        <v>0</v>
      </c>
      <c r="E59" s="34">
        <v>0</v>
      </c>
      <c r="F59" s="50"/>
    </row>
    <row r="60" spans="1:6" ht="45">
      <c r="A60" s="6" t="s">
        <v>55</v>
      </c>
      <c r="B60" s="7" t="s">
        <v>125</v>
      </c>
      <c r="C60" s="34">
        <v>127660.7</v>
      </c>
      <c r="D60" s="34">
        <v>60233.5</v>
      </c>
      <c r="E60" s="34">
        <v>0</v>
      </c>
      <c r="F60" s="50"/>
    </row>
    <row r="61" spans="1:6" ht="30">
      <c r="A61" s="6" t="s">
        <v>110</v>
      </c>
      <c r="B61" s="7" t="s">
        <v>126</v>
      </c>
      <c r="C61" s="34">
        <v>5008.6000000000004</v>
      </c>
      <c r="D61" s="34">
        <v>0</v>
      </c>
      <c r="E61" s="34">
        <v>0</v>
      </c>
      <c r="F61" s="50"/>
    </row>
    <row r="62" spans="1:6" ht="45">
      <c r="A62" s="6" t="s">
        <v>111</v>
      </c>
      <c r="B62" s="7" t="s">
        <v>127</v>
      </c>
      <c r="C62" s="38">
        <f>244.5+33.5+112.3+67.1+224.5</f>
        <v>681.9</v>
      </c>
      <c r="D62" s="38">
        <v>0</v>
      </c>
      <c r="E62" s="38">
        <v>0</v>
      </c>
      <c r="F62" s="50"/>
    </row>
    <row r="63" spans="1:6" ht="75">
      <c r="A63" s="6" t="s">
        <v>152</v>
      </c>
      <c r="B63" s="7" t="s">
        <v>153</v>
      </c>
      <c r="C63" s="38">
        <v>56333.3</v>
      </c>
      <c r="D63" s="38">
        <v>0</v>
      </c>
      <c r="E63" s="38">
        <v>0</v>
      </c>
      <c r="F63" s="50"/>
    </row>
    <row r="64" spans="1:6" ht="16.5">
      <c r="A64" s="6" t="s">
        <v>56</v>
      </c>
      <c r="B64" s="7" t="s">
        <v>69</v>
      </c>
      <c r="C64" s="38">
        <f>478523.6+12005.1</f>
        <v>490528.69999999995</v>
      </c>
      <c r="D64" s="38">
        <f>161325+118300+4377.2+1000+4500+6267.3+1590+1565-11348.6+1588</f>
        <v>289163.90000000002</v>
      </c>
      <c r="E64" s="38">
        <f>36069.1+4822+3000+6267.3+1590+1565+992.5</f>
        <v>54305.9</v>
      </c>
      <c r="F64" s="50"/>
    </row>
    <row r="65" spans="1:6" ht="28.5">
      <c r="A65" s="26" t="s">
        <v>37</v>
      </c>
      <c r="B65" s="31" t="s">
        <v>34</v>
      </c>
      <c r="C65" s="46">
        <f>SUM(C66:C72)</f>
        <v>521296.19999999995</v>
      </c>
      <c r="D65" s="46">
        <f>SUM(D66:D72)</f>
        <v>514005.20000000007</v>
      </c>
      <c r="E65" s="46">
        <f>SUM(E66:E72)</f>
        <v>540687.79999999993</v>
      </c>
      <c r="F65" s="50"/>
    </row>
    <row r="66" spans="1:6" ht="45">
      <c r="A66" s="9" t="s">
        <v>57</v>
      </c>
      <c r="B66" s="10" t="s">
        <v>70</v>
      </c>
      <c r="C66" s="38">
        <f>475736.3+3658.2+91.7+93+1172.8+2358.4</f>
        <v>483110.40000000002</v>
      </c>
      <c r="D66" s="38">
        <f>480781.4+721.9+7317.1</f>
        <v>488820.4</v>
      </c>
      <c r="E66" s="38">
        <f>507142.1+721.9+7317.1</f>
        <v>515181.1</v>
      </c>
      <c r="F66" s="50"/>
    </row>
    <row r="67" spans="1:6" ht="60">
      <c r="A67" s="9" t="s">
        <v>140</v>
      </c>
      <c r="B67" s="10" t="s">
        <v>141</v>
      </c>
      <c r="C67" s="38">
        <v>1603.1</v>
      </c>
      <c r="D67" s="38">
        <v>1762</v>
      </c>
      <c r="E67" s="38">
        <v>1921.6</v>
      </c>
      <c r="F67" s="50"/>
    </row>
    <row r="68" spans="1:6" ht="75">
      <c r="A68" s="9" t="s">
        <v>58</v>
      </c>
      <c r="B68" s="10" t="s">
        <v>71</v>
      </c>
      <c r="C68" s="38">
        <f>4.7-0.1</f>
        <v>4.6000000000000005</v>
      </c>
      <c r="D68" s="38">
        <v>5</v>
      </c>
      <c r="E68" s="38">
        <v>31.7</v>
      </c>
      <c r="F68" s="50"/>
    </row>
    <row r="69" spans="1:6" ht="90">
      <c r="A69" s="28" t="s">
        <v>147</v>
      </c>
      <c r="B69" s="47" t="s">
        <v>148</v>
      </c>
      <c r="C69" s="38">
        <v>1700</v>
      </c>
      <c r="D69" s="38">
        <v>0</v>
      </c>
      <c r="E69" s="38">
        <v>0</v>
      </c>
      <c r="F69" s="50"/>
    </row>
    <row r="70" spans="1:6" ht="75">
      <c r="A70" s="9" t="s">
        <v>104</v>
      </c>
      <c r="B70" s="10" t="s">
        <v>129</v>
      </c>
      <c r="C70" s="34">
        <v>2035.4</v>
      </c>
      <c r="D70" s="34">
        <v>2035.4</v>
      </c>
      <c r="E70" s="34">
        <f>1660.9+792.1</f>
        <v>2453</v>
      </c>
      <c r="F70" s="50"/>
    </row>
    <row r="71" spans="1:6" ht="135">
      <c r="A71" s="9" t="s">
        <v>59</v>
      </c>
      <c r="B71" s="10" t="s">
        <v>128</v>
      </c>
      <c r="C71" s="38">
        <f>16642.4+13815+236.6-2358.4</f>
        <v>28335.599999999999</v>
      </c>
      <c r="D71" s="38">
        <v>16875</v>
      </c>
      <c r="E71" s="38">
        <v>16595.3</v>
      </c>
      <c r="F71" s="50"/>
    </row>
    <row r="72" spans="1:6" ht="30">
      <c r="A72" s="9" t="s">
        <v>60</v>
      </c>
      <c r="B72" s="10" t="s">
        <v>72</v>
      </c>
      <c r="C72" s="34">
        <v>4507.1000000000004</v>
      </c>
      <c r="D72" s="34">
        <v>4507.3999999999996</v>
      </c>
      <c r="E72" s="34">
        <v>4505.1000000000004</v>
      </c>
      <c r="F72" s="50"/>
    </row>
    <row r="73" spans="1:6" ht="31.5">
      <c r="A73" s="26" t="s">
        <v>130</v>
      </c>
      <c r="B73" s="25" t="s">
        <v>131</v>
      </c>
      <c r="C73" s="18">
        <f>C74+C75</f>
        <v>23758.2</v>
      </c>
      <c r="D73" s="18">
        <f t="shared" ref="D73:E73" si="6">D74+D75</f>
        <v>0</v>
      </c>
      <c r="E73" s="18">
        <f t="shared" si="6"/>
        <v>0</v>
      </c>
      <c r="F73" s="50"/>
    </row>
    <row r="74" spans="1:6" ht="33" customHeight="1">
      <c r="A74" s="9" t="s">
        <v>138</v>
      </c>
      <c r="B74" s="10" t="s">
        <v>139</v>
      </c>
      <c r="C74" s="32">
        <v>104.2</v>
      </c>
      <c r="D74" s="34">
        <v>0</v>
      </c>
      <c r="E74" s="34">
        <v>0</v>
      </c>
      <c r="F74" s="50"/>
    </row>
    <row r="75" spans="1:6" ht="30">
      <c r="A75" s="9" t="s">
        <v>136</v>
      </c>
      <c r="B75" s="10" t="s">
        <v>137</v>
      </c>
      <c r="C75" s="34">
        <v>23654</v>
      </c>
      <c r="D75" s="34">
        <v>0</v>
      </c>
      <c r="E75" s="34">
        <v>0</v>
      </c>
      <c r="F75" s="50"/>
    </row>
    <row r="76" spans="1:6" ht="32.25" customHeight="1">
      <c r="A76" s="24" t="s">
        <v>154</v>
      </c>
      <c r="B76" s="19" t="s">
        <v>155</v>
      </c>
      <c r="C76" s="49">
        <v>18.600000000000001</v>
      </c>
      <c r="D76" s="18">
        <v>0</v>
      </c>
      <c r="E76" s="18">
        <v>0</v>
      </c>
      <c r="F76" s="50"/>
    </row>
    <row r="77" spans="1:6" ht="41.25" customHeight="1">
      <c r="A77" s="56" t="s">
        <v>156</v>
      </c>
      <c r="B77" s="10" t="s">
        <v>151</v>
      </c>
      <c r="C77" s="32">
        <v>18.600000000000001</v>
      </c>
      <c r="D77" s="34">
        <v>0</v>
      </c>
      <c r="E77" s="34">
        <v>0</v>
      </c>
      <c r="F77" s="50"/>
    </row>
    <row r="78" spans="1:6" s="20" customFormat="1" ht="31.5">
      <c r="A78" s="24" t="s">
        <v>112</v>
      </c>
      <c r="B78" s="19" t="s">
        <v>113</v>
      </c>
      <c r="C78" s="18">
        <f>C79</f>
        <v>16426</v>
      </c>
      <c r="D78" s="18">
        <f t="shared" ref="D78:E78" si="7">D79</f>
        <v>0</v>
      </c>
      <c r="E78" s="18">
        <f t="shared" si="7"/>
        <v>0</v>
      </c>
      <c r="F78" s="55"/>
    </row>
    <row r="79" spans="1:6" ht="45">
      <c r="A79" s="9" t="s">
        <v>114</v>
      </c>
      <c r="B79" s="11" t="s">
        <v>115</v>
      </c>
      <c r="C79" s="34">
        <f>16092.5+5+328.5</f>
        <v>16426</v>
      </c>
      <c r="D79" s="34">
        <v>0</v>
      </c>
      <c r="E79" s="34">
        <v>0</v>
      </c>
      <c r="F79" s="50"/>
    </row>
    <row r="80" spans="1:6" ht="16.5">
      <c r="A80" s="26" t="s">
        <v>142</v>
      </c>
      <c r="B80" s="42" t="s">
        <v>143</v>
      </c>
      <c r="C80" s="18">
        <f>C81</f>
        <v>932.69999999999993</v>
      </c>
      <c r="D80" s="18">
        <f t="shared" ref="D80:E80" si="8">D81</f>
        <v>0</v>
      </c>
      <c r="E80" s="18">
        <f t="shared" si="8"/>
        <v>0</v>
      </c>
      <c r="F80" s="50"/>
    </row>
    <row r="81" spans="1:6" ht="45">
      <c r="A81" s="43" t="s">
        <v>144</v>
      </c>
      <c r="B81" s="11" t="s">
        <v>145</v>
      </c>
      <c r="C81" s="34">
        <f>909.8+22.9</f>
        <v>932.69999999999993</v>
      </c>
      <c r="D81" s="34">
        <v>0</v>
      </c>
      <c r="E81" s="34">
        <v>0</v>
      </c>
      <c r="F81" s="50"/>
    </row>
    <row r="82" spans="1:6" s="13" customFormat="1" ht="33" customHeight="1">
      <c r="A82" s="59" t="s">
        <v>118</v>
      </c>
      <c r="B82" s="60"/>
      <c r="C82" s="39">
        <f>C8+C46</f>
        <v>2344643.2000000002</v>
      </c>
      <c r="D82" s="39">
        <f>D8+D46</f>
        <v>1688459.5</v>
      </c>
      <c r="E82" s="18">
        <f>E8+E46</f>
        <v>1410814.2999999998</v>
      </c>
      <c r="F82" s="54"/>
    </row>
    <row r="83" spans="1:6" ht="15.75">
      <c r="D83" s="2"/>
      <c r="E83" s="2"/>
    </row>
    <row r="84" spans="1:6">
      <c r="D84" s="3"/>
      <c r="E84" s="3"/>
    </row>
    <row r="87" spans="1:6">
      <c r="D87" s="3"/>
      <c r="E87" s="3"/>
    </row>
    <row r="88" spans="1:6">
      <c r="D88" s="3"/>
      <c r="E88" s="3"/>
    </row>
    <row r="92" spans="1:6">
      <c r="C92" s="3"/>
    </row>
  </sheetData>
  <mergeCells count="4">
    <mergeCell ref="C1:E1"/>
    <mergeCell ref="A4:E4"/>
    <mergeCell ref="A82:B82"/>
    <mergeCell ref="C3:E3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1.1811023622047245" right="0.39370078740157483" top="0.78740157480314965" bottom="0.78740157480314965" header="0" footer="0"/>
  <pageSetup paperSize="9" scale="70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24-26</vt:lpstr>
      <vt:lpstr>'доходы 24-26'!Заголовки_для_печати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2024-08-06T06:00:17Z</cp:lastPrinted>
  <dcterms:created xsi:type="dcterms:W3CDTF">2018-08-09T07:23:17Z</dcterms:created>
  <dcterms:modified xsi:type="dcterms:W3CDTF">2024-08-06T06:04:12Z</dcterms:modified>
</cp:coreProperties>
</file>