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ЖАННА\ЗЕМСКОЕ СОБРАНИЕ\2024 ЗЕМСКОЕ СОБРАНИЕ 1 созыва\24 от 22.02.2024\ПРОЕКТЫ РЕШЕНИЙ\уточнение бюджета февраль\Приложения\"/>
    </mc:Choice>
  </mc:AlternateContent>
  <bookViews>
    <workbookView xWindow="0" yWindow="180" windowWidth="16380" windowHeight="8010" tabRatio="500"/>
  </bookViews>
  <sheets>
    <sheet name="доходы 24-26" sheetId="2" r:id="rId1"/>
  </sheets>
  <definedNames>
    <definedName name="_xlnm.Print_Titles" localSheetId="0">'доходы 24-26'!$6:$7</definedName>
  </definedNames>
  <calcPr calcId="162913"/>
</workbook>
</file>

<file path=xl/calcChain.xml><?xml version="1.0" encoding="utf-8"?>
<calcChain xmlns="http://schemas.openxmlformats.org/spreadsheetml/2006/main">
  <c r="C74" i="2" l="1"/>
  <c r="D75" i="2" l="1"/>
  <c r="E75" i="2"/>
  <c r="C75" i="2" l="1"/>
  <c r="E68" i="2" l="1"/>
  <c r="E64" i="2"/>
  <c r="D64" i="2"/>
  <c r="D63" i="2" s="1"/>
  <c r="D62" i="2"/>
  <c r="D50" i="2" s="1"/>
  <c r="E62" i="2"/>
  <c r="C62" i="2"/>
  <c r="C59" i="2"/>
  <c r="E50" i="2"/>
  <c r="C70" i="2"/>
  <c r="C58" i="2"/>
  <c r="C64" i="2"/>
  <c r="C63" i="2" s="1"/>
  <c r="C65" i="2"/>
  <c r="C57" i="2"/>
  <c r="D70" i="2"/>
  <c r="E70" i="2"/>
  <c r="E63" i="2" l="1"/>
  <c r="C50" i="2"/>
  <c r="D47" i="2" l="1"/>
  <c r="D46" i="2" s="1"/>
  <c r="E47" i="2"/>
  <c r="E46" i="2" s="1"/>
  <c r="C47" i="2"/>
  <c r="C46" i="2" s="1"/>
  <c r="D26" i="2"/>
  <c r="E26" i="2"/>
  <c r="C26" i="2"/>
  <c r="D16" i="2"/>
  <c r="E16" i="2"/>
  <c r="C16" i="2"/>
  <c r="E45" i="2" l="1"/>
  <c r="D73" i="2"/>
  <c r="D45" i="2" s="1"/>
  <c r="E73" i="2"/>
  <c r="C73" i="2"/>
  <c r="C45" i="2" s="1"/>
  <c r="D23" i="2" l="1"/>
  <c r="E23" i="2"/>
  <c r="C23" i="2"/>
  <c r="D11" i="2" l="1"/>
  <c r="E11" i="2"/>
  <c r="C11" i="2"/>
  <c r="E39" i="2"/>
  <c r="D39" i="2"/>
  <c r="C39" i="2" l="1"/>
  <c r="D37" i="2" l="1"/>
  <c r="E37" i="2"/>
  <c r="C37" i="2"/>
  <c r="D19" i="2"/>
  <c r="E19" i="2"/>
  <c r="C19" i="2"/>
  <c r="D9" i="2"/>
  <c r="E9" i="2"/>
  <c r="E35" i="2"/>
  <c r="D35" i="2"/>
  <c r="C35" i="2"/>
  <c r="C9" i="2"/>
  <c r="D8" i="2" l="1"/>
  <c r="C8" i="2"/>
  <c r="E8" i="2"/>
  <c r="E77" i="2" l="1"/>
  <c r="D77" i="2"/>
  <c r="C77" i="2" l="1"/>
</calcChain>
</file>

<file path=xl/sharedStrings.xml><?xml version="1.0" encoding="utf-8"?>
<sst xmlns="http://schemas.openxmlformats.org/spreadsheetml/2006/main" count="148" uniqueCount="148">
  <si>
    <t>Код бюджетной классификации Российской Федерации</t>
  </si>
  <si>
    <t>Наименование групп, подгрупп и статей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</si>
  <si>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</si>
  <si>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</si>
  <si>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</si>
  <si>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</si>
  <si>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</si>
  <si>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</si>
  <si>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</si>
  <si>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</si>
  <si>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</si>
  <si>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</si>
  <si>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</si>
  <si>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</si>
  <si>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</si>
  <si>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</si>
  <si>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</si>
  <si>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</si>
  <si>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</si>
  <si>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</si>
  <si>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</si>
  <si>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</si>
  <si>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</si>
  <si>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</si>
  <si>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</si>
  <si>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</si>
  <si>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</si>
  <si>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</si>
  <si>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</si>
  <si>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</si>
  <si>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</si>
  <si>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</si>
  <si>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</si>
  <si>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</si>
  <si>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</si>
  <si>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2 02 10000 00 0000 150</t>
  </si>
  <si>
    <t>2 02 20000 00 0000 150</t>
  </si>
  <si>
    <t>2 02 30000 00 0000 150</t>
  </si>
  <si>
    <t>1 03 02231 01 0000 110</t>
  </si>
  <si>
    <t>1 03 02241 01 0000 110</t>
  </si>
  <si>
    <t>1 03 02251 01 0000 110</t>
  </si>
  <si>
    <t>1 03 02261 01 0000 110</t>
  </si>
  <si>
    <t>(тыс. руб.)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</si>
  <si>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</si>
  <si>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</si>
  <si>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</si>
  <si>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</si>
  <si>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2024 год</t>
  </si>
  <si>
    <t>2025 год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</si>
  <si>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округам</t>
  </si>
  <si>
    <t>2 02 15002 14 0000 150</t>
  </si>
  <si>
    <t>2 02 15009 14 0000 150</t>
  </si>
  <si>
    <t>2 02 20077 14 0000 150</t>
  </si>
  <si>
    <t>2 02 25304 14 0000 150</t>
  </si>
  <si>
    <t>2 02 25555 14 0000 150</t>
  </si>
  <si>
    <t>2 02 25576 14 0000 150</t>
  </si>
  <si>
    <t>2 02 29999 14 0000 150</t>
  </si>
  <si>
    <t>2 02 30024 14 0000 150</t>
  </si>
  <si>
    <t>2 02 35120 14 0000 150</t>
  </si>
  <si>
    <t>2 02 35303 14 0000 150</t>
  </si>
  <si>
    <t>2 02 36900 14 0000 150</t>
  </si>
  <si>
    <t>Налог, взимаемый в связи с применением патентной системы налогообложения, зачисляемый в бюджеты муниципальных округов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</si>
  <si>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</si>
  <si>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</si>
  <si>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округов (за исключением земельных участков)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</si>
  <si>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</si>
  <si>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</si>
  <si>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Дотации бюджетам муниципальных округов на поддержку мер по обеспечению сбалансированности бюджетов</t>
  </si>
  <si>
    <t>Субсидии бюджетам муниципальных округов на реализацию программ формирования современной городской среды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</si>
  <si>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</si>
  <si>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 Федерации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</si>
  <si>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</si>
  <si>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Единая субвенция бюджетам муниципальных округов из бюджета субъекта Российской Федерации</t>
  </si>
  <si>
    <t>1 06 00000 00 0000 000</t>
  </si>
  <si>
    <t>НАЛОГИ НА ИМУЩЕСТВО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</si>
  <si>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</si>
  <si>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</si>
  <si>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1 11 01040 14 0000 120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</si>
  <si>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</si>
  <si>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</si>
  <si>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1 11 05024 14 0000 120</t>
  </si>
  <si>
    <t>1 11 05034 14 0000 120</t>
  </si>
  <si>
    <t>1 11 05074 14 0000 120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</si>
  <si>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</si>
  <si>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1 11 05312 14 0000 120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</si>
  <si>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округов</t>
  </si>
  <si>
    <t>1 11 05324 14 0000 120</t>
  </si>
  <si>
    <t>1 11 09044 14 0000 120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</si>
  <si>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</si>
  <si>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1 14 06012 14 0000 430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</si>
  <si>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</si>
  <si>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1 14 06312 14 0000 430</t>
  </si>
  <si>
    <t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</si>
  <si>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</si>
  <si>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1 13 00000 01 0000 130</t>
  </si>
  <si>
    <t>ДОХОДЫ ОТ ОКАЗАНИЯ ПЛАТНЫХ УСЛУГ И КОМПЕНСАЦИИ ЗАТРАТ ГОСУДАРСТВА</t>
  </si>
  <si>
    <t>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</si>
  <si>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</si>
  <si>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1 14 02043 14 0000 410</t>
  </si>
  <si>
    <t>1 05 04060 02 0000 110</t>
  </si>
  <si>
    <t>1 06 06032 14 0000 110</t>
  </si>
  <si>
    <t>1 06 06042 14 0000 110</t>
  </si>
  <si>
    <t>1 06 01020 14 0000 110</t>
  </si>
  <si>
    <t>2 02 25213 14 0000 150</t>
  </si>
  <si>
    <t>2 02 35179 14 0000 150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</si>
  <si>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</si>
  <si>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</si>
  <si>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1 14 06024 14 1000 430</t>
  </si>
  <si>
    <t xml:space="preserve"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 </t>
  </si>
  <si>
    <t>2 02 25171 14 0000 150</t>
  </si>
  <si>
    <t>2 02 25590 14 0000 150</t>
  </si>
  <si>
    <t>2 02 25599 14 0000 150</t>
  </si>
  <si>
    <t>2 04 00000 00 0000 150</t>
  </si>
  <si>
    <t>БЕЗВОЗМЕЗДНЫЕ ПОСТУПЛЕНИЯ ОТ НЕГОСУДАРСТВЕННЫХ ОРГАНИЗАЦИЙ</t>
  </si>
  <si>
    <t>2 04 04099 14 0000 150</t>
  </si>
  <si>
    <t>Прочие безвозмездные поступления от негосударственных организаций в бюджеты муниципальных округов</t>
  </si>
  <si>
    <t>2026 год</t>
  </si>
  <si>
    <t>Объем доходов бюджета округа, формируемый за счет 
налоговых и неналоговых доходов, а также безвозмездных поступлений 
на 2024 год и плановый период 2025 и 2026 годов</t>
  </si>
  <si>
    <r>
      <t> </t>
    </r>
    <r>
      <rPr>
        <b/>
        <sz val="12"/>
        <rFont val="Liberation Serif"/>
        <family val="1"/>
        <charset val="204"/>
      </rPr>
      <t>ИТОГО ДОХОДОВ</t>
    </r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</si>
  <si>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</si>
  <si>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Земельный налог с организаций, обладающих земенльным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</si>
  <si>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</si>
  <si>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Субсидии бюджетам муниципальных округов на софинансирование капитальных вложений в объекты муниципальной собственности</t>
  </si>
  <si>
    <t>Субсидии бюджетам муниципальных округов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</si>
  <si>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Субсидии бюджетам муниципальных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</si>
  <si>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муниципальных округов на обеспечение комплексного развития сельских территорий</t>
  </si>
  <si>
    <t>Субсидии бюджетам муниципальных округов на техническое оснащение муниципальных музеев"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</si>
  <si>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</si>
  <si>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</si>
  <si>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</si>
  <si>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2 02 40000 00 0000 150</t>
  </si>
  <si>
    <t>Иные межбюджетные трансферты всего, в том числе</t>
  </si>
  <si>
    <t>2 02 20299 14 0000 150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</si>
  <si>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</si>
  <si>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2 02 20302 14 0000 150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</si>
  <si>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</si>
  <si>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2 02 49999 14 0000 150</t>
  </si>
  <si>
    <t xml:space="preserve">Прочие межбюджетные трансферты, передаваемые бюджетам муниципальных округов  </t>
  </si>
  <si>
    <t>2 02 45519 14 0000 150</t>
  </si>
  <si>
    <t>Межбюджетные трансферты, передаваемые бюджетам муниципальных округов на поддержку отрасли культуры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</si>
  <si>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</si>
  <si>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</si>
  <si>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2 07 00000 00 0000 150</t>
  </si>
  <si>
    <t>ПРОЧИЕ БЕЗВОЗМЕЗДНЫЕ ПОСТУПЛЕНИЯ</t>
  </si>
  <si>
    <t>25220704020140000150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</si>
  <si>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</si>
  <si>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Приложение № 2 
Утверждено решением Земского Собрания Грязовецкого муниципального округа от  07.12.2023 № 159</t>
  </si>
  <si>
    <t>Приложение № 2 
Утверждено решением Земского Собрания Грязовецкого муниципального округа от __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</si>
</sst>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1"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Liberation Serif"/>
      <family val="1"/>
      <charset val="204"/>
    </font>
    <font>
      <sz val="12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b/>
      <sz val="11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color indexed="8"/>
      <name val="Calibri"/>
      <family val="2"/>
      <charset val="204"/>
    </font>
    <font>
      <b/>
      <i/>
      <sz val="11"/>
      <color indexed="8"/>
      <name val="Calibri"/>
      <family val="2"/>
      <charset val="204"/>
    </font>
    <font>
      <b/>
      <sz val="13"/>
      <name val="Liberation Serif"/>
      <family val="1"/>
      <charset val="204"/>
    </font>
    <font>
      <sz val="13"/>
      <color indexed="8"/>
      <name val="Calibri"/>
      <family val="2"/>
      <charset val="204"/>
    </font>
    <font>
      <b/>
      <i/>
      <sz val="12"/>
      <color indexed="8"/>
      <name val="Calibri"/>
      <family val="2"/>
      <charset val="204"/>
    </font>
    <font>
      <i/>
      <sz val="12"/>
      <color indexed="8"/>
      <name val="Calibri"/>
      <family val="2"/>
      <charset val="204"/>
    </font>
    <font>
      <sz val="13"/>
      <name val="Liberation Serif"/>
      <family val="1"/>
      <charset val="204"/>
    </font>
    <font>
      <b/>
      <sz val="13"/>
      <color theme="1"/>
      <name val="Liberation Serif"/>
      <family val="1"/>
      <charset val="204"/>
    </font>
    <font>
      <sz val="8"/>
      <name val="Liberation Serif"/>
      <family val="1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1">
    <xf numFmtId="0" fontId="0" fillId="0" borderId="0" xfId="0"/>
    <xf numFmtId="0" fontId="3" fillId="0" borderId="0" xfId="1" applyFont="1" applyBorder="1" applyAlignment="1">
      <alignment vertical="center" wrapText="1"/>
    </xf>
    <xf numFmtId="165" fontId="4" fillId="0" borderId="0" xfId="2" applyNumberFormat="1" applyFont="1" applyFill="1" applyBorder="1" applyAlignment="1">
      <alignment horizontal="center" vertical="center" wrapText="1"/>
    </xf>
    <xf numFmtId="165" fontId="0" fillId="0" borderId="0" xfId="0" applyNumberFormat="1"/>
    <xf numFmtId="0" fontId="2" fillId="0" borderId="0" xfId="1" applyFont="1" applyAlignment="1">
      <alignment vertical="top" wrapText="1"/>
    </xf>
    <xf numFmtId="0" fontId="5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11" fillId="0" borderId="0" xfId="0" applyFont="1"/>
    <xf numFmtId="0" fontId="12" fillId="0" borderId="0" xfId="0" applyFont="1"/>
    <xf numFmtId="0" fontId="14" fillId="0" borderId="0" xfId="0" applyFont="1"/>
    <xf numFmtId="165" fontId="15" fillId="0" borderId="0" xfId="0" applyNumberFormat="1" applyFont="1"/>
    <xf numFmtId="0" fontId="15" fillId="0" borderId="0" xfId="0" applyFont="1"/>
    <xf numFmtId="165" fontId="13" fillId="0" borderId="1" xfId="2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6" fillId="0" borderId="0" xfId="0" applyFont="1"/>
    <xf numFmtId="0" fontId="6" fillId="0" borderId="0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2" applyFont="1" applyBorder="1" applyAlignment="1">
      <alignment horizontal="left" vertical="center" wrapText="1"/>
    </xf>
    <xf numFmtId="165" fontId="17" fillId="0" borderId="2" xfId="2" applyNumberFormat="1" applyFont="1" applyBorder="1" applyAlignment="1">
      <alignment horizontal="center" vertical="center" wrapText="1"/>
    </xf>
    <xf numFmtId="14" fontId="13" fillId="0" borderId="1" xfId="0" applyNumberFormat="1" applyFont="1" applyBorder="1" applyAlignment="1">
      <alignment horizontal="center" vertical="center" wrapText="1"/>
    </xf>
    <xf numFmtId="165" fontId="17" fillId="0" borderId="1" xfId="2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/>
    </xf>
    <xf numFmtId="165" fontId="13" fillId="0" borderId="1" xfId="2" applyNumberFormat="1" applyFont="1" applyFill="1" applyBorder="1" applyAlignment="1">
      <alignment horizontal="center" vertical="center" wrapText="1"/>
    </xf>
    <xf numFmtId="165" fontId="17" fillId="0" borderId="1" xfId="2" applyNumberFormat="1" applyFont="1" applyFill="1" applyBorder="1" applyAlignment="1">
      <alignment horizontal="center" vertical="center" wrapText="1"/>
    </xf>
    <xf numFmtId="165" fontId="17" fillId="3" borderId="1" xfId="2" applyNumberFormat="1" applyFont="1" applyFill="1" applyBorder="1" applyAlignment="1">
      <alignment horizontal="center" vertical="center" wrapText="1"/>
    </xf>
    <xf numFmtId="165" fontId="18" fillId="0" borderId="1" xfId="2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7" fillId="0" borderId="0" xfId="1" applyFont="1" applyAlignment="1">
      <alignment horizontal="justify" vertical="top" wrapText="1"/>
    </xf>
    <xf numFmtId="0" fontId="9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20" fillId="0" borderId="4" xfId="1" applyNumberFormat="1" applyFont="1" applyFill="1" applyBorder="1" applyAlignment="1" applyProtection="1">
      <alignment horizontal="left" vertical="top" wrapText="1"/>
      <protection hidden="1"/>
    </xf>
    <xf numFmtId="0" fontId="7" fillId="0" borderId="0" xfId="1" applyFont="1" applyAlignment="1">
      <alignment horizontal="justify" vertical="top" wrapText="1"/>
    </xf>
    <xf numFmtId="0" fontId="8" fillId="0" borderId="0" xfId="1" applyFont="1" applyBorder="1" applyAlignment="1">
      <alignment horizontal="center" vertical="center" wrapText="1"/>
    </xf>
    <xf numFmtId="0" fontId="6" fillId="0" borderId="2" xfId="2" applyFont="1" applyBorder="1" applyAlignment="1">
      <alignment horizontal="left" vertical="center" wrapText="1"/>
    </xf>
    <xf numFmtId="0" fontId="6" fillId="0" borderId="3" xfId="2" applyFont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9"/>
  <sheetViews>
    <sheetView tabSelected="1" zoomScaleNormal="100" workbookViewId="0">
      <selection activeCell="A4" sqref="A4:E4"/>
    </sheetView>
  </sheetViews>
  <sheetFormatPr defaultRowHeight="15"/>
  <cols>
    <col min="1" max="1" width="26.5703125" customWidth="1"/>
    <col min="2" max="2" width="52.42578125" customWidth="1"/>
    <col min="3" max="5" width="13.85546875" customWidth="1"/>
  </cols>
  <sheetData>
    <row r="1" spans="1:8" ht="65.25" customHeight="1">
      <c r="C1" s="47" t="s">
        <v>147</v>
      </c>
      <c r="D1" s="47"/>
      <c r="E1" s="47"/>
    </row>
    <row r="2" spans="1:8" ht="9" customHeight="1">
      <c r="C2" s="43"/>
      <c r="D2" s="43"/>
      <c r="E2" s="43"/>
    </row>
    <row r="3" spans="1:8" ht="63" customHeight="1">
      <c r="A3" s="1"/>
      <c r="B3" s="4"/>
      <c r="C3" s="47" t="s">
        <v>146</v>
      </c>
      <c r="D3" s="47"/>
      <c r="E3" s="47"/>
    </row>
    <row r="4" spans="1:8" ht="59.25" customHeight="1">
      <c r="A4" s="48" t="s">
        <v>117</v>
      </c>
      <c r="B4" s="48"/>
      <c r="C4" s="48"/>
      <c r="D4" s="48"/>
      <c r="E4" s="48"/>
    </row>
    <row r="5" spans="1:8" ht="15.75">
      <c r="A5" s="21"/>
      <c r="B5" s="21"/>
      <c r="C5" s="21"/>
      <c r="D5" s="5"/>
      <c r="E5" s="21" t="s">
        <v>42</v>
      </c>
    </row>
    <row r="6" spans="1:8" ht="45">
      <c r="A6" s="6" t="s">
        <v>0</v>
      </c>
      <c r="B6" s="6" t="s">
        <v>1</v>
      </c>
      <c r="C6" s="34" t="s">
        <v>47</v>
      </c>
      <c r="D6" s="34" t="s">
        <v>48</v>
      </c>
      <c r="E6" s="34" t="s">
        <v>116</v>
      </c>
    </row>
    <row r="7" spans="1:8" ht="12" customHeight="1">
      <c r="A7" s="42">
        <v>1</v>
      </c>
      <c r="B7" s="42">
        <v>2</v>
      </c>
      <c r="C7" s="42">
        <v>3</v>
      </c>
      <c r="D7" s="42">
        <v>4</v>
      </c>
      <c r="E7" s="42">
        <v>5</v>
      </c>
    </row>
    <row r="8" spans="1:8" s="15" customFormat="1" ht="24" customHeight="1">
      <c r="A8" s="22" t="s">
        <v>2</v>
      </c>
      <c r="B8" s="23" t="s">
        <v>3</v>
      </c>
      <c r="C8" s="18">
        <f>C9+C11+C16+C19+C23+C26+C35+C37+C39+C44</f>
        <v>568855</v>
      </c>
      <c r="D8" s="18">
        <f t="shared" ref="D8:E8" si="0">D9+D11+D16+D19+D23+D26+D35+D37+D39+D44</f>
        <v>541896</v>
      </c>
      <c r="E8" s="18">
        <f t="shared" si="0"/>
        <v>557715</v>
      </c>
    </row>
    <row r="9" spans="1:8" s="17" customFormat="1" ht="16.5">
      <c r="A9" s="24" t="s">
        <v>4</v>
      </c>
      <c r="B9" s="25" t="s">
        <v>5</v>
      </c>
      <c r="C9" s="18">
        <f>C10</f>
        <v>432081</v>
      </c>
      <c r="D9" s="18">
        <f>D10</f>
        <v>398754</v>
      </c>
      <c r="E9" s="18">
        <f>E10</f>
        <v>411723</v>
      </c>
      <c r="F9" s="16"/>
      <c r="G9" s="16"/>
      <c r="H9" s="16"/>
    </row>
    <row r="10" spans="1:8" ht="16.5">
      <c r="A10" s="9" t="s">
        <v>6</v>
      </c>
      <c r="B10" s="7" t="s">
        <v>7</v>
      </c>
      <c r="C10" s="35">
        <v>432081</v>
      </c>
      <c r="D10" s="35">
        <v>398754</v>
      </c>
      <c r="E10" s="35">
        <v>411723</v>
      </c>
    </row>
    <row r="11" spans="1:8" s="14" customFormat="1" ht="42.75">
      <c r="A11" s="26" t="s">
        <v>8</v>
      </c>
      <c r="B11" s="12" t="s">
        <v>9</v>
      </c>
      <c r="C11" s="18">
        <f>SUM(C12:C15)</f>
        <v>35024</v>
      </c>
      <c r="D11" s="18">
        <f t="shared" ref="D11:E11" si="1">SUM(D12:D15)</f>
        <v>35931</v>
      </c>
      <c r="E11" s="18">
        <f t="shared" si="1"/>
        <v>37572</v>
      </c>
    </row>
    <row r="12" spans="1:8" ht="117.75" customHeight="1">
      <c r="A12" s="9" t="s">
        <v>38</v>
      </c>
      <c r="B12" s="7" t="s">
        <v>46</v>
      </c>
      <c r="C12" s="36">
        <v>18170.400000000001</v>
      </c>
      <c r="D12" s="36">
        <v>18641</v>
      </c>
      <c r="E12" s="37">
        <v>19492.3</v>
      </c>
    </row>
    <row r="13" spans="1:8" ht="130.5" customHeight="1">
      <c r="A13" s="9" t="s">
        <v>39</v>
      </c>
      <c r="B13" s="7" t="s">
        <v>45</v>
      </c>
      <c r="C13" s="36">
        <v>91.1</v>
      </c>
      <c r="D13" s="36">
        <v>93.4</v>
      </c>
      <c r="E13" s="37">
        <v>97.7</v>
      </c>
    </row>
    <row r="14" spans="1:8" ht="115.5" customHeight="1">
      <c r="A14" s="9" t="s">
        <v>40</v>
      </c>
      <c r="B14" s="7" t="s">
        <v>44</v>
      </c>
      <c r="C14" s="36">
        <v>18783.400000000001</v>
      </c>
      <c r="D14" s="36">
        <v>19269.8</v>
      </c>
      <c r="E14" s="37">
        <v>20149.900000000001</v>
      </c>
    </row>
    <row r="15" spans="1:8" ht="117.75" customHeight="1">
      <c r="A15" s="9" t="s">
        <v>41</v>
      </c>
      <c r="B15" s="7" t="s">
        <v>43</v>
      </c>
      <c r="C15" s="36">
        <v>-2020.9</v>
      </c>
      <c r="D15" s="36">
        <v>-2073.1999999999998</v>
      </c>
      <c r="E15" s="37">
        <v>-2167.9</v>
      </c>
    </row>
    <row r="16" spans="1:8" s="14" customFormat="1" ht="16.5">
      <c r="A16" s="26" t="s">
        <v>10</v>
      </c>
      <c r="B16" s="27" t="s">
        <v>11</v>
      </c>
      <c r="C16" s="18">
        <f>C17+C18</f>
        <v>50758</v>
      </c>
      <c r="D16" s="18">
        <f>D17+D18</f>
        <v>55873</v>
      </c>
      <c r="E16" s="18">
        <f>E17+E18</f>
        <v>56727</v>
      </c>
    </row>
    <row r="17" spans="1:5" ht="30">
      <c r="A17" s="9" t="s">
        <v>12</v>
      </c>
      <c r="B17" s="7" t="s">
        <v>13</v>
      </c>
      <c r="C17" s="35">
        <v>49029</v>
      </c>
      <c r="D17" s="35">
        <v>54123</v>
      </c>
      <c r="E17" s="35">
        <v>54956</v>
      </c>
    </row>
    <row r="18" spans="1:5" ht="45">
      <c r="A18" s="9" t="s">
        <v>99</v>
      </c>
      <c r="B18" s="7" t="s">
        <v>61</v>
      </c>
      <c r="C18" s="35">
        <v>1729</v>
      </c>
      <c r="D18" s="35">
        <v>1750</v>
      </c>
      <c r="E18" s="35">
        <v>1771</v>
      </c>
    </row>
    <row r="19" spans="1:5" s="14" customFormat="1" ht="16.5">
      <c r="A19" s="26" t="s">
        <v>73</v>
      </c>
      <c r="B19" s="27" t="s">
        <v>74</v>
      </c>
      <c r="C19" s="18">
        <f>C20+C21+C22</f>
        <v>26706</v>
      </c>
      <c r="D19" s="18">
        <f>D20+D21+D22</f>
        <v>26992</v>
      </c>
      <c r="E19" s="18">
        <f>E20+E21+E22</f>
        <v>27284</v>
      </c>
    </row>
    <row r="20" spans="1:5" ht="45">
      <c r="A20" s="9" t="s">
        <v>102</v>
      </c>
      <c r="B20" s="7" t="s">
        <v>119</v>
      </c>
      <c r="C20" s="35">
        <v>13642</v>
      </c>
      <c r="D20" s="35">
        <v>13928</v>
      </c>
      <c r="E20" s="35">
        <v>14220</v>
      </c>
    </row>
    <row r="21" spans="1:5" ht="45">
      <c r="A21" s="9" t="s">
        <v>100</v>
      </c>
      <c r="B21" s="7" t="s">
        <v>120</v>
      </c>
      <c r="C21" s="35">
        <v>6001</v>
      </c>
      <c r="D21" s="35">
        <v>6001</v>
      </c>
      <c r="E21" s="35">
        <v>6001</v>
      </c>
    </row>
    <row r="22" spans="1:5" ht="45">
      <c r="A22" s="9" t="s">
        <v>101</v>
      </c>
      <c r="B22" s="7" t="s">
        <v>121</v>
      </c>
      <c r="C22" s="35">
        <v>7063</v>
      </c>
      <c r="D22" s="35">
        <v>7063</v>
      </c>
      <c r="E22" s="35">
        <v>7063</v>
      </c>
    </row>
    <row r="23" spans="1:5" s="14" customFormat="1" ht="16.5">
      <c r="A23" s="26" t="s">
        <v>14</v>
      </c>
      <c r="B23" s="12" t="s">
        <v>15</v>
      </c>
      <c r="C23" s="18">
        <f>C24+C25</f>
        <v>3318</v>
      </c>
      <c r="D23" s="18">
        <f t="shared" ref="D23:E23" si="2">D24+D25</f>
        <v>3318</v>
      </c>
      <c r="E23" s="18">
        <f t="shared" si="2"/>
        <v>3318</v>
      </c>
    </row>
    <row r="24" spans="1:5" ht="30">
      <c r="A24" s="9" t="s">
        <v>16</v>
      </c>
      <c r="B24" s="7" t="s">
        <v>17</v>
      </c>
      <c r="C24" s="35">
        <v>3260</v>
      </c>
      <c r="D24" s="35">
        <v>3260</v>
      </c>
      <c r="E24" s="35">
        <v>3260</v>
      </c>
    </row>
    <row r="25" spans="1:5" ht="75">
      <c r="A25" s="9" t="s">
        <v>75</v>
      </c>
      <c r="B25" s="7" t="s">
        <v>76</v>
      </c>
      <c r="C25" s="35">
        <v>58</v>
      </c>
      <c r="D25" s="35">
        <v>58</v>
      </c>
      <c r="E25" s="35">
        <v>58</v>
      </c>
    </row>
    <row r="26" spans="1:5" s="14" customFormat="1" ht="45" customHeight="1">
      <c r="A26" s="26" t="s">
        <v>18</v>
      </c>
      <c r="B26" s="12" t="s">
        <v>19</v>
      </c>
      <c r="C26" s="18">
        <f>C27+C28+C29+C30+C31+C33+C34+C32</f>
        <v>14616</v>
      </c>
      <c r="D26" s="18">
        <f>D27+D28+D29+D30+D31+D33+D34+D32</f>
        <v>14616</v>
      </c>
      <c r="E26" s="18">
        <f>E27+E28+E29+E30+E31+E33+E34+E32</f>
        <v>14616</v>
      </c>
    </row>
    <row r="27" spans="1:5" ht="60">
      <c r="A27" s="9" t="s">
        <v>77</v>
      </c>
      <c r="B27" s="7" t="s">
        <v>49</v>
      </c>
      <c r="C27" s="35">
        <v>12</v>
      </c>
      <c r="D27" s="35">
        <v>12</v>
      </c>
      <c r="E27" s="35">
        <v>12</v>
      </c>
    </row>
    <row r="28" spans="1:5" ht="90">
      <c r="A28" s="9" t="s">
        <v>78</v>
      </c>
      <c r="B28" s="7" t="s">
        <v>79</v>
      </c>
      <c r="C28" s="35">
        <v>5193</v>
      </c>
      <c r="D28" s="35">
        <v>5193</v>
      </c>
      <c r="E28" s="35">
        <v>5193</v>
      </c>
    </row>
    <row r="29" spans="1:5" ht="90">
      <c r="A29" s="9" t="s">
        <v>80</v>
      </c>
      <c r="B29" s="8" t="s">
        <v>62</v>
      </c>
      <c r="C29" s="35">
        <v>470</v>
      </c>
      <c r="D29" s="35">
        <v>470</v>
      </c>
      <c r="E29" s="35">
        <v>470</v>
      </c>
    </row>
    <row r="30" spans="1:5" ht="75">
      <c r="A30" s="9" t="s">
        <v>81</v>
      </c>
      <c r="B30" s="8" t="s">
        <v>63</v>
      </c>
      <c r="C30" s="35">
        <v>1172</v>
      </c>
      <c r="D30" s="35">
        <v>1172</v>
      </c>
      <c r="E30" s="35">
        <v>1172</v>
      </c>
    </row>
    <row r="31" spans="1:5" ht="45">
      <c r="A31" s="9" t="s">
        <v>82</v>
      </c>
      <c r="B31" s="7" t="s">
        <v>64</v>
      </c>
      <c r="C31" s="35">
        <v>897</v>
      </c>
      <c r="D31" s="35">
        <v>897</v>
      </c>
      <c r="E31" s="35">
        <v>897</v>
      </c>
    </row>
    <row r="32" spans="1:5" ht="120">
      <c r="A32" s="9" t="s">
        <v>84</v>
      </c>
      <c r="B32" s="7" t="s">
        <v>83</v>
      </c>
      <c r="C32" s="35">
        <v>0.2</v>
      </c>
      <c r="D32" s="35">
        <v>0.2</v>
      </c>
      <c r="E32" s="35">
        <v>0.2</v>
      </c>
    </row>
    <row r="33" spans="1:6" ht="105">
      <c r="A33" s="9" t="s">
        <v>86</v>
      </c>
      <c r="B33" s="7" t="s">
        <v>85</v>
      </c>
      <c r="C33" s="35">
        <v>1.8</v>
      </c>
      <c r="D33" s="35">
        <v>1.8</v>
      </c>
      <c r="E33" s="35">
        <v>1.8</v>
      </c>
    </row>
    <row r="34" spans="1:6" ht="90">
      <c r="A34" s="9" t="s">
        <v>87</v>
      </c>
      <c r="B34" s="7" t="s">
        <v>65</v>
      </c>
      <c r="C34" s="35">
        <v>6870</v>
      </c>
      <c r="D34" s="35">
        <v>6870</v>
      </c>
      <c r="E34" s="35">
        <v>6870</v>
      </c>
    </row>
    <row r="35" spans="1:6" s="14" customFormat="1" ht="28.5">
      <c r="A35" s="26" t="s">
        <v>20</v>
      </c>
      <c r="B35" s="12" t="s">
        <v>21</v>
      </c>
      <c r="C35" s="18">
        <f>C36</f>
        <v>1018</v>
      </c>
      <c r="D35" s="18">
        <f>D36</f>
        <v>1078</v>
      </c>
      <c r="E35" s="18">
        <f>E36</f>
        <v>1141</v>
      </c>
    </row>
    <row r="36" spans="1:6" ht="30">
      <c r="A36" s="9" t="s">
        <v>22</v>
      </c>
      <c r="B36" s="7" t="s">
        <v>23</v>
      </c>
      <c r="C36" s="35">
        <v>1018</v>
      </c>
      <c r="D36" s="35">
        <v>1078</v>
      </c>
      <c r="E36" s="35">
        <v>1141</v>
      </c>
    </row>
    <row r="37" spans="1:6" s="14" customFormat="1" ht="28.5">
      <c r="A37" s="26" t="s">
        <v>94</v>
      </c>
      <c r="B37" s="12" t="s">
        <v>95</v>
      </c>
      <c r="C37" s="18">
        <f>C38</f>
        <v>208</v>
      </c>
      <c r="D37" s="18">
        <f>D38</f>
        <v>208</v>
      </c>
      <c r="E37" s="18">
        <f>E38</f>
        <v>208</v>
      </c>
    </row>
    <row r="38" spans="1:6" ht="45">
      <c r="A38" s="9" t="s">
        <v>96</v>
      </c>
      <c r="B38" s="7" t="s">
        <v>97</v>
      </c>
      <c r="C38" s="35">
        <v>208</v>
      </c>
      <c r="D38" s="35">
        <v>208</v>
      </c>
      <c r="E38" s="35">
        <v>208</v>
      </c>
    </row>
    <row r="39" spans="1:6" s="14" customFormat="1" ht="28.5">
      <c r="A39" s="26" t="s">
        <v>24</v>
      </c>
      <c r="B39" s="12" t="s">
        <v>25</v>
      </c>
      <c r="C39" s="18">
        <f>C40+C41+C42+C43</f>
        <v>2225</v>
      </c>
      <c r="D39" s="18">
        <f t="shared" ref="D39:E39" si="3">D40+D41+D42+D43</f>
        <v>2225</v>
      </c>
      <c r="E39" s="18">
        <f t="shared" si="3"/>
        <v>2225</v>
      </c>
    </row>
    <row r="40" spans="1:6" ht="88.5" customHeight="1">
      <c r="A40" s="28" t="s">
        <v>98</v>
      </c>
      <c r="B40" s="7" t="s">
        <v>66</v>
      </c>
      <c r="C40" s="35">
        <v>95</v>
      </c>
      <c r="D40" s="35">
        <v>95</v>
      </c>
      <c r="E40" s="35">
        <v>95</v>
      </c>
      <c r="F40" s="3"/>
    </row>
    <row r="41" spans="1:6" ht="60">
      <c r="A41" s="9" t="s">
        <v>89</v>
      </c>
      <c r="B41" s="7" t="s">
        <v>88</v>
      </c>
      <c r="C41" s="35">
        <v>1788</v>
      </c>
      <c r="D41" s="35">
        <v>1788</v>
      </c>
      <c r="E41" s="35">
        <v>1788</v>
      </c>
    </row>
    <row r="42" spans="1:6" ht="60">
      <c r="A42" s="9" t="s">
        <v>107</v>
      </c>
      <c r="B42" s="7" t="s">
        <v>108</v>
      </c>
      <c r="C42" s="35">
        <v>239</v>
      </c>
      <c r="D42" s="35">
        <v>239</v>
      </c>
      <c r="E42" s="35">
        <v>239</v>
      </c>
    </row>
    <row r="43" spans="1:6" ht="90">
      <c r="A43" s="28" t="s">
        <v>91</v>
      </c>
      <c r="B43" s="7" t="s">
        <v>90</v>
      </c>
      <c r="C43" s="35">
        <v>103</v>
      </c>
      <c r="D43" s="35">
        <v>103</v>
      </c>
      <c r="E43" s="35">
        <v>103</v>
      </c>
    </row>
    <row r="44" spans="1:6" s="14" customFormat="1" ht="28.5">
      <c r="A44" s="26" t="s">
        <v>26</v>
      </c>
      <c r="B44" s="12" t="s">
        <v>27</v>
      </c>
      <c r="C44" s="18">
        <v>2901</v>
      </c>
      <c r="D44" s="18">
        <v>2901</v>
      </c>
      <c r="E44" s="18">
        <v>2901</v>
      </c>
    </row>
    <row r="45" spans="1:6" s="15" customFormat="1" ht="28.5" customHeight="1">
      <c r="A45" s="22" t="s">
        <v>28</v>
      </c>
      <c r="B45" s="23" t="s">
        <v>29</v>
      </c>
      <c r="C45" s="18">
        <f>C46+C73+C75</f>
        <v>1371018.2</v>
      </c>
      <c r="D45" s="18">
        <f t="shared" ref="D45:E45" si="4">D46+D73+D75</f>
        <v>956270.10000000009</v>
      </c>
      <c r="E45" s="18">
        <f t="shared" si="4"/>
        <v>795028</v>
      </c>
    </row>
    <row r="46" spans="1:6" s="17" customFormat="1" ht="47.25">
      <c r="A46" s="29" t="s">
        <v>30</v>
      </c>
      <c r="B46" s="25" t="s">
        <v>31</v>
      </c>
      <c r="C46" s="18">
        <f>C47+C50+C63+C70</f>
        <v>1355468.2</v>
      </c>
      <c r="D46" s="18">
        <f t="shared" ref="D46:E46" si="5">D47+D50+D63+D70</f>
        <v>956270.10000000009</v>
      </c>
      <c r="E46" s="18">
        <f t="shared" si="5"/>
        <v>795028</v>
      </c>
    </row>
    <row r="47" spans="1:6" s="13" customFormat="1" ht="31.5">
      <c r="A47" s="30" t="s">
        <v>35</v>
      </c>
      <c r="B47" s="25" t="s">
        <v>32</v>
      </c>
      <c r="C47" s="38">
        <f>C48+C49</f>
        <v>156136.19999999998</v>
      </c>
      <c r="D47" s="38">
        <f t="shared" ref="D47:E47" si="6">D48+D49</f>
        <v>209845.8</v>
      </c>
      <c r="E47" s="38">
        <f t="shared" si="6"/>
        <v>207938.3</v>
      </c>
    </row>
    <row r="48" spans="1:6" ht="45">
      <c r="A48" s="9" t="s">
        <v>50</v>
      </c>
      <c r="B48" s="7" t="s">
        <v>67</v>
      </c>
      <c r="C48" s="39">
        <v>12066.4</v>
      </c>
      <c r="D48" s="35">
        <v>56490.9</v>
      </c>
      <c r="E48" s="35">
        <v>45938.8</v>
      </c>
    </row>
    <row r="49" spans="1:5" ht="60">
      <c r="A49" s="9" t="s">
        <v>51</v>
      </c>
      <c r="B49" s="7" t="s">
        <v>92</v>
      </c>
      <c r="C49" s="35">
        <v>144069.79999999999</v>
      </c>
      <c r="D49" s="35">
        <v>153354.9</v>
      </c>
      <c r="E49" s="35">
        <v>161999.5</v>
      </c>
    </row>
    <row r="50" spans="1:5" ht="36" customHeight="1">
      <c r="A50" s="31" t="s">
        <v>36</v>
      </c>
      <c r="B50" s="12" t="s">
        <v>33</v>
      </c>
      <c r="C50" s="18">
        <f>SUM(C51:C62)</f>
        <v>678971.3</v>
      </c>
      <c r="D50" s="18">
        <f t="shared" ref="D50:E50" si="7">SUM(D51:D62)</f>
        <v>239736.2</v>
      </c>
      <c r="E50" s="18">
        <f t="shared" si="7"/>
        <v>53719</v>
      </c>
    </row>
    <row r="51" spans="1:5" ht="45">
      <c r="A51" s="6" t="s">
        <v>52</v>
      </c>
      <c r="B51" s="7" t="s">
        <v>122</v>
      </c>
      <c r="C51" s="35">
        <v>130203.9</v>
      </c>
      <c r="D51" s="35">
        <v>0</v>
      </c>
      <c r="E51" s="35">
        <v>0</v>
      </c>
    </row>
    <row r="52" spans="1:5" ht="135">
      <c r="A52" s="6" t="s">
        <v>132</v>
      </c>
      <c r="B52" s="7" t="s">
        <v>133</v>
      </c>
      <c r="C52" s="35">
        <v>22488.7</v>
      </c>
      <c r="D52" s="35">
        <v>0</v>
      </c>
      <c r="E52" s="35">
        <v>0</v>
      </c>
    </row>
    <row r="53" spans="1:5" ht="120">
      <c r="A53" s="6" t="s">
        <v>109</v>
      </c>
      <c r="B53" s="7" t="s">
        <v>123</v>
      </c>
      <c r="C53" s="35">
        <v>1191.9000000000001</v>
      </c>
      <c r="D53" s="35">
        <v>0</v>
      </c>
      <c r="E53" s="35">
        <v>0</v>
      </c>
    </row>
    <row r="54" spans="1:5" ht="75">
      <c r="A54" s="6" t="s">
        <v>103</v>
      </c>
      <c r="B54" s="7" t="s">
        <v>124</v>
      </c>
      <c r="C54" s="35">
        <v>3478.6</v>
      </c>
      <c r="D54" s="35">
        <v>0</v>
      </c>
      <c r="E54" s="35">
        <v>0</v>
      </c>
    </row>
    <row r="55" spans="1:5" ht="90">
      <c r="A55" s="6" t="s">
        <v>134</v>
      </c>
      <c r="B55" s="7" t="s">
        <v>135</v>
      </c>
      <c r="C55" s="35">
        <v>89593.9</v>
      </c>
      <c r="D55" s="35">
        <v>0</v>
      </c>
      <c r="E55" s="35">
        <v>0</v>
      </c>
    </row>
    <row r="56" spans="1:5" ht="75">
      <c r="A56" s="6" t="s">
        <v>53</v>
      </c>
      <c r="B56" s="7" t="s">
        <v>93</v>
      </c>
      <c r="C56" s="35">
        <v>18197.2</v>
      </c>
      <c r="D56" s="35">
        <v>17786.5</v>
      </c>
      <c r="E56" s="35">
        <v>17280.900000000001</v>
      </c>
    </row>
    <row r="57" spans="1:5" ht="45">
      <c r="A57" s="6" t="s">
        <v>105</v>
      </c>
      <c r="B57" s="7" t="s">
        <v>106</v>
      </c>
      <c r="C57" s="35">
        <f>399.7-399.7</f>
        <v>0</v>
      </c>
      <c r="D57" s="35">
        <v>391.2</v>
      </c>
      <c r="E57" s="40">
        <v>369</v>
      </c>
    </row>
    <row r="58" spans="1:5" ht="45">
      <c r="A58" s="6" t="s">
        <v>54</v>
      </c>
      <c r="B58" s="7" t="s">
        <v>68</v>
      </c>
      <c r="C58" s="35">
        <f>7144.1-4644.1+7223.4</f>
        <v>9723.4</v>
      </c>
      <c r="D58" s="35">
        <v>0</v>
      </c>
      <c r="E58" s="35">
        <v>0</v>
      </c>
    </row>
    <row r="59" spans="1:5" ht="45">
      <c r="A59" s="6" t="s">
        <v>55</v>
      </c>
      <c r="B59" s="7" t="s">
        <v>125</v>
      </c>
      <c r="C59" s="35">
        <f>2967.5+180233.5</f>
        <v>183201</v>
      </c>
      <c r="D59" s="35">
        <v>60233.5</v>
      </c>
      <c r="E59" s="35">
        <v>0</v>
      </c>
    </row>
    <row r="60" spans="1:5" ht="30">
      <c r="A60" s="6" t="s">
        <v>110</v>
      </c>
      <c r="B60" s="7" t="s">
        <v>126</v>
      </c>
      <c r="C60" s="35">
        <v>5008.6000000000004</v>
      </c>
      <c r="D60" s="35">
        <v>0</v>
      </c>
      <c r="E60" s="35">
        <v>0</v>
      </c>
    </row>
    <row r="61" spans="1:5" ht="45">
      <c r="A61" s="6" t="s">
        <v>111</v>
      </c>
      <c r="B61" s="7" t="s">
        <v>127</v>
      </c>
      <c r="C61" s="35">
        <v>244.5</v>
      </c>
      <c r="D61" s="35">
        <v>0</v>
      </c>
      <c r="E61" s="35">
        <v>0</v>
      </c>
    </row>
    <row r="62" spans="1:5" ht="16.5">
      <c r="A62" s="6" t="s">
        <v>56</v>
      </c>
      <c r="B62" s="7" t="s">
        <v>69</v>
      </c>
      <c r="C62" s="35">
        <f>185740+415.5+11304+18180.1</f>
        <v>215639.6</v>
      </c>
      <c r="D62" s="35">
        <f>35653.6+415.5+113922.6+11333.3</f>
        <v>161325</v>
      </c>
      <c r="E62" s="35">
        <f>35653.6+415.5</f>
        <v>36069.1</v>
      </c>
    </row>
    <row r="63" spans="1:5" ht="28.5">
      <c r="A63" s="26" t="s">
        <v>37</v>
      </c>
      <c r="B63" s="32" t="s">
        <v>34</v>
      </c>
      <c r="C63" s="18">
        <f>SUM(C64:C69)</f>
        <v>496602.5</v>
      </c>
      <c r="D63" s="18">
        <f t="shared" ref="D63:E63" si="8">SUM(D64:D69)</f>
        <v>506688.10000000009</v>
      </c>
      <c r="E63" s="18">
        <f t="shared" si="8"/>
        <v>533370.69999999995</v>
      </c>
    </row>
    <row r="64" spans="1:5" ht="45">
      <c r="A64" s="9" t="s">
        <v>57</v>
      </c>
      <c r="B64" s="10" t="s">
        <v>70</v>
      </c>
      <c r="C64" s="35">
        <f>472208.3+721.9-1120.3</f>
        <v>471809.9</v>
      </c>
      <c r="D64" s="35">
        <f>480781.4+721.9</f>
        <v>481503.30000000005</v>
      </c>
      <c r="E64" s="35">
        <f>507142.1+721.9</f>
        <v>507864</v>
      </c>
    </row>
    <row r="65" spans="1:5" ht="75">
      <c r="A65" s="9" t="s">
        <v>58</v>
      </c>
      <c r="B65" s="10" t="s">
        <v>71</v>
      </c>
      <c r="C65" s="35">
        <f>4.7-0.1</f>
        <v>4.6000000000000005</v>
      </c>
      <c r="D65" s="35">
        <v>5</v>
      </c>
      <c r="E65" s="35">
        <v>31.7</v>
      </c>
    </row>
    <row r="66" spans="1:5" ht="135">
      <c r="A66" s="9" t="s">
        <v>59</v>
      </c>
      <c r="B66" s="10" t="s">
        <v>128</v>
      </c>
      <c r="C66" s="35">
        <v>16642.400000000001</v>
      </c>
      <c r="D66" s="35">
        <v>16875</v>
      </c>
      <c r="E66" s="35">
        <v>16595.3</v>
      </c>
    </row>
    <row r="67" spans="1:5" ht="60">
      <c r="A67" s="9" t="s">
        <v>140</v>
      </c>
      <c r="B67" s="10" t="s">
        <v>141</v>
      </c>
      <c r="C67" s="35">
        <v>1603.1</v>
      </c>
      <c r="D67" s="35">
        <v>1762</v>
      </c>
      <c r="E67" s="35">
        <v>1921.6</v>
      </c>
    </row>
    <row r="68" spans="1:5" ht="75">
      <c r="A68" s="9" t="s">
        <v>104</v>
      </c>
      <c r="B68" s="10" t="s">
        <v>129</v>
      </c>
      <c r="C68" s="35">
        <v>2035.4</v>
      </c>
      <c r="D68" s="35">
        <v>2035.4</v>
      </c>
      <c r="E68" s="35">
        <f>1660.9+792.1</f>
        <v>2453</v>
      </c>
    </row>
    <row r="69" spans="1:5" ht="30">
      <c r="A69" s="9" t="s">
        <v>60</v>
      </c>
      <c r="B69" s="10" t="s">
        <v>72</v>
      </c>
      <c r="C69" s="35">
        <v>4507.1000000000004</v>
      </c>
      <c r="D69" s="35">
        <v>4507.3999999999996</v>
      </c>
      <c r="E69" s="35">
        <v>4505.1000000000004</v>
      </c>
    </row>
    <row r="70" spans="1:5" ht="31.5">
      <c r="A70" s="26" t="s">
        <v>130</v>
      </c>
      <c r="B70" s="25" t="s">
        <v>131</v>
      </c>
      <c r="C70" s="18">
        <f>C71+C72</f>
        <v>23758.2</v>
      </c>
      <c r="D70" s="18">
        <f t="shared" ref="D70:E70" si="9">D71</f>
        <v>0</v>
      </c>
      <c r="E70" s="18">
        <f t="shared" si="9"/>
        <v>0</v>
      </c>
    </row>
    <row r="71" spans="1:5" ht="30">
      <c r="A71" s="9" t="s">
        <v>136</v>
      </c>
      <c r="B71" s="10" t="s">
        <v>137</v>
      </c>
      <c r="C71" s="35">
        <v>23654</v>
      </c>
      <c r="D71" s="35">
        <v>0</v>
      </c>
      <c r="E71" s="35">
        <v>0</v>
      </c>
    </row>
    <row r="72" spans="1:5" ht="30" customHeight="1">
      <c r="A72" s="9" t="s">
        <v>138</v>
      </c>
      <c r="B72" s="10" t="s">
        <v>139</v>
      </c>
      <c r="C72" s="33">
        <v>104.2</v>
      </c>
      <c r="D72" s="35">
        <v>0</v>
      </c>
      <c r="E72" s="35">
        <v>0</v>
      </c>
    </row>
    <row r="73" spans="1:5" s="20" customFormat="1" ht="31.5">
      <c r="A73" s="24" t="s">
        <v>112</v>
      </c>
      <c r="B73" s="19" t="s">
        <v>113</v>
      </c>
      <c r="C73" s="18">
        <f>C74</f>
        <v>15475</v>
      </c>
      <c r="D73" s="18">
        <f t="shared" ref="D73:E73" si="10">D74</f>
        <v>0</v>
      </c>
      <c r="E73" s="18">
        <f t="shared" si="10"/>
        <v>0</v>
      </c>
    </row>
    <row r="74" spans="1:5" ht="45">
      <c r="A74" s="9" t="s">
        <v>114</v>
      </c>
      <c r="B74" s="11" t="s">
        <v>115</v>
      </c>
      <c r="C74" s="35">
        <f xml:space="preserve"> 15550-75</f>
        <v>15475</v>
      </c>
      <c r="D74" s="35">
        <v>0</v>
      </c>
      <c r="E74" s="35">
        <v>0</v>
      </c>
    </row>
    <row r="75" spans="1:5" ht="16.5">
      <c r="A75" s="26" t="s">
        <v>142</v>
      </c>
      <c r="B75" s="44" t="s">
        <v>143</v>
      </c>
      <c r="C75" s="18">
        <f>C76</f>
        <v>75</v>
      </c>
      <c r="D75" s="18">
        <f t="shared" ref="D75:E75" si="11">D76</f>
        <v>0</v>
      </c>
      <c r="E75" s="18">
        <f t="shared" si="11"/>
        <v>0</v>
      </c>
    </row>
    <row r="76" spans="1:5" ht="36">
      <c r="A76" s="45" t="s">
        <v>144</v>
      </c>
      <c r="B76" s="46" t="s">
        <v>145</v>
      </c>
      <c r="C76" s="35">
        <v>75</v>
      </c>
      <c r="D76" s="35">
        <v>0</v>
      </c>
      <c r="E76" s="35">
        <v>0</v>
      </c>
    </row>
    <row r="77" spans="1:5" s="13" customFormat="1" ht="33" customHeight="1">
      <c r="A77" s="49" t="s">
        <v>118</v>
      </c>
      <c r="B77" s="50"/>
      <c r="C77" s="41">
        <f>C8+C45</f>
        <v>1939873.2</v>
      </c>
      <c r="D77" s="41">
        <f>D8+D45</f>
        <v>1498166.1</v>
      </c>
      <c r="E77" s="18">
        <f>E8+E45</f>
        <v>1352743</v>
      </c>
    </row>
    <row r="78" spans="1:5" ht="15.75">
      <c r="D78" s="2"/>
      <c r="E78" s="2"/>
    </row>
    <row r="79" spans="1:5">
      <c r="D79" s="3"/>
      <c r="E79" s="3"/>
    </row>
  </sheetData>
  <mergeCells count="4">
    <mergeCell ref="C1:E1"/>
    <mergeCell ref="A4:E4"/>
    <mergeCell ref="A77:B77"/>
    <mergeCell ref="C3:E3"/>
  </mergeCells>
  <hyperlinks>
    <hyperlink ref="B18" location="Par31974" tooltip="&lt;5&gt; По указанному коду учитываются доходы от налога, взимаемого в связи с применением патентной системы налогообложения, зачисляемого в бюджеты муниципальных районов, поселений муниципальных районов (в случае установления муниципальными правовыми актами с" display="Par31974"/>
  </hyperlinks>
  <pageMargins left="0.78740157480314965" right="0.78740157480314965" top="0.78740157480314965" bottom="0.78740157480314965" header="0" footer="0"/>
  <pageSetup paperSize="9" scale="70" fitToHeight="1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24-26</vt:lpstr>
      <vt:lpstr>'доходы 24-26'!Заголовки_для_печати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bud6</dc:creator>
  <cp:lastModifiedBy>Ж.Л. Бобыкина</cp:lastModifiedBy>
  <cp:lastPrinted>2023-12-07T06:17:49Z</cp:lastPrinted>
  <dcterms:created xsi:type="dcterms:W3CDTF">2018-08-09T07:23:17Z</dcterms:created>
  <dcterms:modified xsi:type="dcterms:W3CDTF">2024-02-13T10:09:17Z</dcterms:modified>
</cp:coreProperties>
</file>