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erver09\fu\Общая\отдел форм и испо бюдж\2023\УТОЧНЕНИЕ ИЮНЬ\Справочно\"/>
    </mc:Choice>
  </mc:AlternateContent>
  <bookViews>
    <workbookView xWindow="0" yWindow="60" windowWidth="16380" windowHeight="8130" tabRatio="500"/>
  </bookViews>
  <sheets>
    <sheet name="доходы 23-25" sheetId="2" r:id="rId1"/>
  </sheets>
  <definedNames>
    <definedName name="_xlnm.Print_Titles" localSheetId="0">'доходы 23-25'!$5:$7</definedName>
  </definedNames>
  <calcPr calcId="152511"/>
</workbook>
</file>

<file path=xl/calcChain.xml><?xml version="1.0" encoding="utf-8"?>
<calcChain xmlns="http://schemas.openxmlformats.org/spreadsheetml/2006/main">
  <c r="D53" i="2" l="1"/>
  <c r="C53" i="2"/>
  <c r="D10" i="2" l="1"/>
  <c r="D12" i="2"/>
  <c r="D77" i="2" l="1"/>
  <c r="C78" i="2" l="1"/>
  <c r="C77" i="2" s="1"/>
  <c r="C74" i="2"/>
  <c r="C66" i="2"/>
  <c r="C65" i="2"/>
  <c r="C63" i="2"/>
  <c r="C61" i="2"/>
  <c r="C56" i="2"/>
  <c r="C55" i="2"/>
  <c r="C49" i="2"/>
  <c r="C48" i="2" l="1"/>
  <c r="C47" i="2" s="1"/>
  <c r="D41" i="2"/>
  <c r="D27" i="2"/>
  <c r="E79" i="2"/>
  <c r="E78" i="2"/>
  <c r="E77" i="2"/>
  <c r="E76" i="2"/>
  <c r="E75" i="2"/>
  <c r="E73" i="2"/>
  <c r="E72" i="2"/>
  <c r="E71" i="2"/>
  <c r="E70" i="2"/>
  <c r="E69" i="2"/>
  <c r="E68" i="2"/>
  <c r="E67" i="2"/>
  <c r="E65" i="2"/>
  <c r="E64" i="2"/>
  <c r="E63" i="2"/>
  <c r="E62" i="2"/>
  <c r="E60" i="2"/>
  <c r="E59" i="2"/>
  <c r="E58" i="2"/>
  <c r="E57" i="2"/>
  <c r="E56" i="2"/>
  <c r="E53" i="2" s="1"/>
  <c r="E55" i="2"/>
  <c r="E54" i="2"/>
  <c r="E52" i="2"/>
  <c r="E51" i="2"/>
  <c r="E50" i="2"/>
  <c r="E46" i="2"/>
  <c r="E45" i="2"/>
  <c r="E44" i="2"/>
  <c r="E43" i="2"/>
  <c r="E42" i="2"/>
  <c r="E40" i="2"/>
  <c r="E38" i="2"/>
  <c r="E36" i="2"/>
  <c r="E35" i="2"/>
  <c r="E34" i="2"/>
  <c r="E33" i="2"/>
  <c r="E32" i="2"/>
  <c r="E31" i="2"/>
  <c r="E30" i="2"/>
  <c r="E29" i="2"/>
  <c r="E28" i="2"/>
  <c r="E26" i="2"/>
  <c r="C27" i="2"/>
  <c r="E27" i="2" l="1"/>
  <c r="D11" i="2"/>
  <c r="C41" i="2"/>
  <c r="E41" i="2" s="1"/>
  <c r="C39" i="2" l="1"/>
  <c r="C37" i="2"/>
  <c r="C24" i="2"/>
  <c r="C20" i="2"/>
  <c r="C16" i="2"/>
  <c r="C11" i="2"/>
  <c r="E11" i="2" s="1"/>
  <c r="C9" i="2"/>
  <c r="C8" i="2" l="1"/>
  <c r="C80" i="2" s="1"/>
  <c r="E10" i="2" l="1"/>
  <c r="E12" i="2"/>
  <c r="E13" i="2"/>
  <c r="E14" i="2"/>
  <c r="E15" i="2"/>
  <c r="E17" i="2"/>
  <c r="E18" i="2"/>
  <c r="E19" i="2"/>
  <c r="E21" i="2"/>
  <c r="E22" i="2"/>
  <c r="E23" i="2"/>
  <c r="E25" i="2"/>
  <c r="D74" i="2"/>
  <c r="E74" i="2" s="1"/>
  <c r="D66" i="2"/>
  <c r="E66" i="2" s="1"/>
  <c r="D61" i="2"/>
  <c r="D49" i="2"/>
  <c r="E49" i="2" s="1"/>
  <c r="D39" i="2"/>
  <c r="E39" i="2" s="1"/>
  <c r="D37" i="2"/>
  <c r="E37" i="2" s="1"/>
  <c r="D24" i="2"/>
  <c r="D20" i="2"/>
  <c r="D16" i="2"/>
  <c r="D9" i="2"/>
  <c r="E61" i="2" l="1"/>
  <c r="D8" i="2"/>
  <c r="D48" i="2" l="1"/>
  <c r="D47" i="2" s="1"/>
  <c r="E47" i="2" s="1"/>
  <c r="E48" i="2" l="1"/>
  <c r="D80" i="2"/>
  <c r="E80" i="2" s="1"/>
  <c r="E24" i="2"/>
  <c r="E20" i="2"/>
  <c r="E16" i="2"/>
  <c r="E8" i="2" l="1"/>
  <c r="E9" i="2"/>
</calcChain>
</file>

<file path=xl/sharedStrings.xml><?xml version="1.0" encoding="utf-8"?>
<sst xmlns="http://schemas.openxmlformats.org/spreadsheetml/2006/main" count="174" uniqueCount="170">
  <si>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</si>
  <si>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</si>
  <si>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</si>
  <si>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</si>
  <si>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</si>
  <si>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</si>
  <si>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</si>
  <si>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</si>
  <si>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</si>
  <si>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</si>
  <si>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</si>
  <si>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</si>
  <si>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</si>
  <si>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</si>
  <si>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</si>
  <si>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</si>
  <si>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</si>
  <si>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</si>
  <si>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</si>
  <si>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</si>
  <si>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</si>
  <si>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</si>
  <si>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</si>
  <si>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</si>
  <si>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</si>
  <si>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</si>
  <si>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</si>
  <si>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</si>
  <si>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</si>
  <si>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</si>
  <si>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</si>
  <si>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</si>
  <si>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</si>
  <si>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</si>
  <si>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</si>
  <si>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 всего, в том числе</t>
  </si>
  <si>
    <t>2 02 10000 00 0000 150</t>
  </si>
  <si>
    <t>2 02 20000 00 0000 150</t>
  </si>
  <si>
    <t>2 02 30000 00 0000 150</t>
  </si>
  <si>
    <t>2 02 40000 00 0000 150</t>
  </si>
  <si>
    <t>1 03 02231 01 0000 110</t>
  </si>
  <si>
    <t>1 03 02241 01 0000 110</t>
  </si>
  <si>
    <t>1 03 02251 01 0000 110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</si>
  <si>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</si>
  <si>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</si>
  <si>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</si>
  <si>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</si>
  <si>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</si>
  <si>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 год</t>
  </si>
  <si>
    <t>Объем доходов бюджета округа, формируемый за счет налоговых и неналоговых доходов, а также безвозмездных поступлений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</si>
  <si>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</si>
  <si>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</si>
  <si>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</si>
  <si>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</si>
  <si>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2 02 20299 14 0000 150</t>
  </si>
  <si>
    <t>2 02 25228 14 0000 150</t>
  </si>
  <si>
    <t>2 02 25243 14 0000 150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</si>
  <si>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</si>
  <si>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</si>
  <si>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</si>
  <si>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</si>
  <si>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</si>
  <si>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</si>
  <si>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2 02 35176 14 0000 150</t>
  </si>
  <si>
    <t>2 02 35303 14 0000 150</t>
  </si>
  <si>
    <t>2 02 36900 14 0000 150</t>
  </si>
  <si>
    <t>2 02 45519 14 0000 150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</si>
  <si>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</si>
  <si>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</si>
  <si>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</si>
  <si>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</si>
  <si>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</si>
  <si>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</si>
  <si>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</si>
  <si>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</si>
  <si>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</si>
  <si>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</si>
  <si>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</si>
  <si>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</si>
  <si>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</si>
  <si>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</si>
  <si>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</si>
  <si>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</si>
  <si>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</si>
  <si>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</si>
  <si>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</si>
  <si>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</si>
  <si>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</si>
  <si>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</si>
  <si>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</si>
  <si>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</si>
  <si>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</si>
  <si>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</si>
  <si>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</si>
  <si>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</si>
  <si>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</si>
  <si>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</si>
  <si>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</si>
  <si>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</si>
  <si>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</si>
  <si>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</si>
  <si>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</si>
  <si>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</si>
  <si>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</si>
  <si>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</si>
  <si>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</si>
  <si>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</si>
  <si>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</si>
  <si>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</si>
  <si>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</si>
  <si>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</si>
  <si>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Межбюджетные трансферты, передаваемые бюджетам муниципальных округов на поддержку отрасли культуры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</si>
  <si>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</si>
  <si>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</si>
  <si>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</si>
  <si>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</si>
  <si>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</si>
  <si>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</si>
  <si>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</si>
  <si>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2 02 35118 14 0000 150</t>
  </si>
  <si>
    <t>2 02 45454 14 0000 150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</si>
  <si>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</si>
  <si>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создание модельных муниципальных библиотек</t>
  </si>
  <si>
    <t>1 05 04060 02 0000 110</t>
  </si>
  <si>
    <t>1 06 06032 14 0000 110</t>
  </si>
  <si>
    <t>1 06 06042 14 0000 110</t>
  </si>
  <si>
    <t>1 06 01020 14 0000 110</t>
  </si>
  <si>
    <t>1 05 03010 01 0000 110</t>
  </si>
  <si>
    <t>2 02 25172 14 0000 150</t>
  </si>
  <si>
    <t>2 02 25213 14 0000 150</t>
  </si>
  <si>
    <t>2 02 27576 14 0000 150</t>
  </si>
  <si>
    <t>2 02 35179 14 0000 150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</si>
  <si>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</si>
  <si>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</si>
  <si>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</si>
  <si>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</si>
  <si>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обеспечение комплексного развития сельских территорий</t>
  </si>
  <si>
    <t>Субсидии бюджетам на софинансирование капитальных вложений в объекты муниципальной собственности</t>
  </si>
  <si>
    <t>отклон.</t>
  </si>
  <si>
    <t xml:space="preserve">Пояснения </t>
  </si>
  <si>
    <t>Справочно 2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</si>
  <si>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</si>
  <si>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х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</si>
  <si>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</si>
  <si>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</si>
  <si>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</si>
  <si>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</si>
  <si>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(тыс. руб.)</t>
  </si>
  <si>
    <t>май</t>
  </si>
  <si>
    <t>2 07 00000 00 0000 150</t>
  </si>
  <si>
    <t xml:space="preserve">ПРОЧИЕ БЕЗВОЗМЕЗДНЫЕ ПОСТУПЛЕНИЯ </t>
  </si>
  <si>
    <t>июнь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</si>
  <si>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</si>
  <si>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</si>
  <si>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1 11 07014 14 0000 120</t>
  </si>
  <si>
    <t xml:space="preserve">Платежи      от     государственных    и муниципальных унитарных предприятий
</t>
  </si>
  <si>
    <t xml:space="preserve">Погашение задолженности прошлых лет </t>
  </si>
  <si>
    <t>Увеличение поступления по данным администратора доходов 182 "Управление Феденальной налоговой службы по Вологодской области"</t>
  </si>
  <si>
    <t>Фактическае поступление по декларациям за 2022 год</t>
  </si>
  <si>
    <t>Возврат переплат в счет уплаты ЕНС</t>
  </si>
  <si>
    <t>Снижение поступлений по МУП "ЭТС" в связи с тяжелым финансовым положением</t>
  </si>
  <si>
    <t>Фактическое поступление по результатам 2022 года</t>
  </si>
  <si>
    <t>Снижение поступлений по ООО "Газпром трансгаз Ухта"" в связи со снижением негативного воздействия (цеха стоят)</t>
  </si>
  <si>
    <t>Фактическое поступление не запланированных к продаже земельных участков</t>
  </si>
  <si>
    <t>Увеличение на 55,3 тыс. руб. по уведомлению Департамента финансов</t>
  </si>
  <si>
    <t>Фактическое поступление на 09.06.2023</t>
  </si>
  <si>
    <r>
      <rPr>
        <b/>
        <u/>
        <sz val="10"/>
        <rFont val="Liberation Serif"/>
        <family val="1"/>
        <charset val="204"/>
      </rPr>
      <t>Увеличение на 2,0  тыс. руб</t>
    </r>
    <r>
      <rPr>
        <b/>
        <i/>
        <sz val="10"/>
        <rFont val="Liberation Serif"/>
        <family val="1"/>
        <charset val="204"/>
      </rPr>
      <t>.</t>
    </r>
    <r>
      <rPr>
        <sz val="10"/>
        <rFont val="Liberation Serif"/>
        <family val="1"/>
        <charset val="204"/>
      </rPr>
      <t xml:space="preserve"> на основании уведомления о изменении бюджетных ассигнований от 10.05.2023  по увеличению субвенции на мероприятия по обращению с животными без владельцев</t>
    </r>
  </si>
  <si>
    <r>
      <rPr>
        <b/>
        <u/>
        <sz val="10"/>
        <rFont val="Liberation Serif"/>
        <family val="1"/>
        <charset val="204"/>
      </rPr>
      <t>Снижение на 1019,0  тыс. руб</t>
    </r>
    <r>
      <rPr>
        <b/>
        <i/>
        <sz val="10"/>
        <rFont val="Liberation Serif"/>
        <family val="1"/>
        <charset val="204"/>
      </rPr>
      <t>.</t>
    </r>
    <r>
      <rPr>
        <sz val="10"/>
        <rFont val="Liberation Serif"/>
        <family val="1"/>
        <charset val="204"/>
      </rPr>
      <t xml:space="preserve"> на основании уведомления о изменении бюджетных ассигнований от 10.05.2023  по снижению субсидии на обеспечение мероприятий по переселению граждан из аварийного жилищного фонда</t>
    </r>
  </si>
  <si>
    <r>
      <rPr>
        <b/>
        <u/>
        <sz val="10"/>
        <rFont val="Liberation Serif"/>
        <family val="1"/>
        <charset val="204"/>
      </rPr>
      <t>Увеличение на 29313,3  тыс. руб</t>
    </r>
    <r>
      <rPr>
        <b/>
        <i/>
        <sz val="10"/>
        <rFont val="Liberation Serif"/>
        <family val="1"/>
        <charset val="204"/>
      </rPr>
      <t>.</t>
    </r>
    <r>
      <rPr>
        <sz val="10"/>
        <rFont val="Liberation Serif"/>
        <family val="1"/>
        <charset val="204"/>
      </rPr>
      <t xml:space="preserve"> на основании уведомления о изменении бюджетных ассигнований от</t>
    </r>
    <r>
      <rPr>
        <sz val="10"/>
        <color rgb="FFFF000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15.05.2023  по увеличению субсидии на реализацию проекта "Народный бюджет" + 16434,0 тыс. руб., от 10.05.2023 на осуществление дорожной деятельности +11000,0 тыс. руб., на организацию регулярных маршрутов по перевозке по регулируемым тарифам +1668,5 тыс. руб., на проведение мероприятий по антитеррористической защищенности  мест массового пребывания людей +210,8 тыс. руб.</t>
    </r>
  </si>
  <si>
    <r>
      <rPr>
        <b/>
        <u/>
        <sz val="10"/>
        <rFont val="Liberation Serif"/>
        <family val="1"/>
        <charset val="204"/>
      </rPr>
      <t>Снижение на 1641,0  тыс. руб</t>
    </r>
    <r>
      <rPr>
        <b/>
        <i/>
        <sz val="10"/>
        <rFont val="Liberation Serif"/>
        <family val="1"/>
        <charset val="204"/>
      </rPr>
      <t>.</t>
    </r>
    <r>
      <rPr>
        <sz val="10"/>
        <rFont val="Liberation Serif"/>
        <family val="1"/>
        <charset val="204"/>
      </rPr>
      <t xml:space="preserve"> на основании уведомления о изменении бюджетных ассигнований от 10.05.2023  по снижению субсидии на обеспечение мероприятий по переселению граждан из аварийного жилищного фонда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</si>
</sst>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8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9"/>
      <name val="Liberation Serif"/>
      <family val="1"/>
      <charset val="204"/>
    </font>
    <font>
      <b/>
      <sz val="12"/>
      <name val="Liberation Serif"/>
      <family val="1"/>
      <charset val="204"/>
    </font>
    <font>
      <sz val="13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Liberation Serif"/>
      <family val="1"/>
      <charset val="204"/>
    </font>
    <font>
      <sz val="10"/>
      <color rgb="FFFF0000"/>
      <name val="Liberation Serif"/>
      <family val="1"/>
      <charset val="204"/>
    </font>
    <font>
      <b/>
      <u/>
      <sz val="10"/>
      <name val="Liberation Serif"/>
      <family val="1"/>
      <charset val="204"/>
    </font>
    <font>
      <b/>
      <i/>
      <sz val="1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2" fillId="0" borderId="0" xfId="1" applyFont="1"/>
    <xf numFmtId="0" fontId="3" fillId="0" borderId="0" xfId="0" applyFont="1"/>
    <xf numFmtId="0" fontId="4" fillId="0" borderId="0" xfId="1" applyFont="1" applyAlignment="1">
      <alignment horizontal="justify" vertical="top" wrapText="1"/>
    </xf>
    <xf numFmtId="0" fontId="5" fillId="0" borderId="0" xfId="1" applyFont="1" applyBorder="1" applyAlignment="1">
      <alignment vertical="center" wrapText="1"/>
    </xf>
    <xf numFmtId="0" fontId="4" fillId="0" borderId="0" xfId="1" applyFont="1" applyAlignment="1">
      <alignment vertical="top" wrapText="1"/>
    </xf>
    <xf numFmtId="0" fontId="4" fillId="0" borderId="6" xfId="0" applyFont="1" applyBorder="1" applyAlignment="1">
      <alignment vertical="center" wrapText="1"/>
    </xf>
    <xf numFmtId="14" fontId="9" fillId="0" borderId="8" xfId="0" applyNumberFormat="1" applyFont="1" applyBorder="1" applyAlignment="1">
      <alignment horizontal="center" vertical="center" wrapText="1"/>
    </xf>
    <xf numFmtId="14" fontId="9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65" fontId="5" fillId="0" borderId="4" xfId="2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5" fontId="12" fillId="0" borderId="4" xfId="2" applyNumberFormat="1" applyFont="1" applyBorder="1" applyAlignment="1">
      <alignment horizontal="center" vertical="center" wrapText="1"/>
    </xf>
    <xf numFmtId="165" fontId="12" fillId="0" borderId="7" xfId="2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5" fontId="12" fillId="0" borderId="5" xfId="2" applyNumberFormat="1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5" fontId="12" fillId="0" borderId="1" xfId="2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center" vertical="center" wrapText="1"/>
    </xf>
    <xf numFmtId="165" fontId="12" fillId="0" borderId="3" xfId="2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165" fontId="5" fillId="0" borderId="4" xfId="2" applyNumberFormat="1" applyFont="1" applyFill="1" applyBorder="1" applyAlignment="1">
      <alignment horizontal="center" vertical="center" wrapText="1"/>
    </xf>
    <xf numFmtId="165" fontId="12" fillId="0" borderId="4" xfId="2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top" wrapText="1"/>
    </xf>
    <xf numFmtId="165" fontId="12" fillId="3" borderId="4" xfId="2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4" xfId="2" applyFont="1" applyBorder="1" applyAlignment="1">
      <alignment horizontal="left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4" fillId="0" borderId="3" xfId="2" applyFont="1" applyBorder="1" applyAlignment="1">
      <alignment vertical="center" wrapText="1"/>
    </xf>
    <xf numFmtId="165" fontId="14" fillId="0" borderId="5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165" fontId="5" fillId="0" borderId="5" xfId="2" applyNumberFormat="1" applyFont="1" applyBorder="1" applyAlignment="1">
      <alignment horizontal="center" vertical="center" wrapText="1"/>
    </xf>
    <xf numFmtId="165" fontId="12" fillId="3" borderId="5" xfId="2" applyNumberFormat="1" applyFont="1" applyFill="1" applyBorder="1" applyAlignment="1">
      <alignment horizontal="center" vertical="center" wrapText="1"/>
    </xf>
    <xf numFmtId="165" fontId="5" fillId="3" borderId="5" xfId="2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165" fontId="12" fillId="0" borderId="9" xfId="2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165" fontId="5" fillId="0" borderId="7" xfId="2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 wrapText="1"/>
    </xf>
    <xf numFmtId="165" fontId="5" fillId="0" borderId="10" xfId="2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8" fillId="3" borderId="9" xfId="0" applyFont="1" applyFill="1" applyBorder="1" applyAlignment="1">
      <alignment vertical="top" wrapText="1"/>
    </xf>
    <xf numFmtId="0" fontId="17" fillId="0" borderId="1" xfId="0" applyFont="1" applyBorder="1"/>
    <xf numFmtId="0" fontId="17" fillId="3" borderId="1" xfId="0" applyFont="1" applyFill="1" applyBorder="1" applyAlignment="1">
      <alignment vertical="top"/>
    </xf>
    <xf numFmtId="165" fontId="12" fillId="3" borderId="7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3" borderId="9" xfId="0" applyFont="1" applyFill="1" applyBorder="1" applyAlignment="1">
      <alignment vertical="top" wrapText="1"/>
    </xf>
    <xf numFmtId="14" fontId="4" fillId="0" borderId="9" xfId="0" applyNumberFormat="1" applyFont="1" applyBorder="1" applyAlignment="1">
      <alignment horizontal="center" vertical="center" wrapText="1"/>
    </xf>
    <xf numFmtId="14" fontId="4" fillId="0" borderId="11" xfId="0" applyNumberFormat="1" applyFont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8" fillId="0" borderId="7" xfId="0" applyNumberFormat="1" applyFont="1" applyBorder="1" applyAlignment="1">
      <alignment horizontal="center" vertical="center" wrapText="1"/>
    </xf>
    <xf numFmtId="14" fontId="8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E8FCC17B3C54EBA90226BB10AAB6791BDBC6AEF73DBEE28F0B95591151895D7D51B1E59153073AC9B36A5E9145CG0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tabSelected="1" topLeftCell="A72" workbookViewId="0">
      <selection activeCell="E82" sqref="E82"/>
    </sheetView>
  </sheetViews>
  <sheetFormatPr defaultRowHeight="15" x14ac:dyDescent="0.25"/>
  <cols>
    <col min="1" max="1" width="26.5703125" customWidth="1"/>
    <col min="2" max="2" width="70.28515625" customWidth="1"/>
    <col min="3" max="3" width="13.85546875" customWidth="1"/>
    <col min="4" max="4" width="13.7109375" customWidth="1"/>
    <col min="5" max="5" width="13.5703125" customWidth="1"/>
    <col min="6" max="6" width="27.28515625" customWidth="1"/>
  </cols>
  <sheetData>
    <row r="1" spans="1:6" ht="18" customHeight="1" x14ac:dyDescent="0.25">
      <c r="A1" s="1"/>
      <c r="B1" s="2"/>
      <c r="C1" s="3"/>
      <c r="D1" s="2"/>
      <c r="E1" s="2"/>
      <c r="F1" s="75" t="s">
        <v>140</v>
      </c>
    </row>
    <row r="2" spans="1:6" ht="12.75" customHeight="1" x14ac:dyDescent="0.25">
      <c r="A2" s="4"/>
      <c r="B2" s="5"/>
      <c r="C2" s="5"/>
      <c r="D2" s="2"/>
      <c r="E2" s="2"/>
      <c r="F2" s="75"/>
    </row>
    <row r="3" spans="1:6" ht="50.25" customHeight="1" x14ac:dyDescent="0.25">
      <c r="A3" s="76" t="s">
        <v>49</v>
      </c>
      <c r="B3" s="76"/>
      <c r="C3" s="76"/>
      <c r="D3" s="76"/>
      <c r="E3" s="76"/>
      <c r="F3" s="76"/>
    </row>
    <row r="4" spans="1:6" x14ac:dyDescent="0.25">
      <c r="A4" s="6"/>
      <c r="B4" s="6"/>
      <c r="C4" s="6"/>
      <c r="D4" s="2"/>
      <c r="E4" s="2"/>
      <c r="F4" s="2" t="s">
        <v>147</v>
      </c>
    </row>
    <row r="5" spans="1:6" ht="15" customHeight="1" x14ac:dyDescent="0.25">
      <c r="A5" s="77" t="s">
        <v>0</v>
      </c>
      <c r="B5" s="77" t="s">
        <v>1</v>
      </c>
      <c r="C5" s="78" t="s">
        <v>48</v>
      </c>
      <c r="D5" s="79"/>
      <c r="E5" s="79"/>
      <c r="F5" s="73" t="s">
        <v>139</v>
      </c>
    </row>
    <row r="6" spans="1:6" ht="42" customHeight="1" x14ac:dyDescent="0.25">
      <c r="A6" s="77"/>
      <c r="B6" s="77"/>
      <c r="C6" s="7" t="s">
        <v>148</v>
      </c>
      <c r="D6" s="7" t="s">
        <v>151</v>
      </c>
      <c r="E6" s="8" t="s">
        <v>138</v>
      </c>
      <c r="F6" s="74"/>
    </row>
    <row r="7" spans="1:6" x14ac:dyDescent="0.25">
      <c r="A7" s="9">
        <v>1</v>
      </c>
      <c r="B7" s="9">
        <v>2</v>
      </c>
      <c r="C7" s="10">
        <v>3</v>
      </c>
      <c r="D7" s="10">
        <v>4</v>
      </c>
      <c r="E7" s="10">
        <v>5</v>
      </c>
      <c r="F7" s="9">
        <v>6</v>
      </c>
    </row>
    <row r="8" spans="1:6" ht="16.5" x14ac:dyDescent="0.25">
      <c r="A8" s="11" t="s">
        <v>2</v>
      </c>
      <c r="B8" s="12" t="s">
        <v>3</v>
      </c>
      <c r="C8" s="13">
        <f>C9+C11+C16+C20+C24+C27+C37+C39+C41+C46</f>
        <v>489877</v>
      </c>
      <c r="D8" s="13">
        <f>D9+D11+D16+D20+D24+D27+D37+D39+D41+D46</f>
        <v>489877.00000000006</v>
      </c>
      <c r="E8" s="13">
        <f>D8-C8</f>
        <v>0</v>
      </c>
      <c r="F8" s="14"/>
    </row>
    <row r="9" spans="1:6" ht="16.5" x14ac:dyDescent="0.25">
      <c r="A9" s="15" t="s">
        <v>4</v>
      </c>
      <c r="B9" s="16" t="s">
        <v>5</v>
      </c>
      <c r="C9" s="17">
        <f>C10</f>
        <v>362718</v>
      </c>
      <c r="D9" s="17">
        <f>D10</f>
        <v>363611.3</v>
      </c>
      <c r="E9" s="17">
        <f>D9-C9</f>
        <v>893.29999999998836</v>
      </c>
      <c r="F9" s="14"/>
    </row>
    <row r="10" spans="1:6" ht="30.75" customHeight="1" x14ac:dyDescent="0.25">
      <c r="A10" s="15" t="s">
        <v>6</v>
      </c>
      <c r="B10" s="16" t="s">
        <v>7</v>
      </c>
      <c r="C10" s="17">
        <v>362718</v>
      </c>
      <c r="D10" s="17">
        <f>362718+893.3</f>
        <v>363611.3</v>
      </c>
      <c r="E10" s="17">
        <f t="shared" ref="E10:E68" si="0">D10-C10</f>
        <v>893.29999999998836</v>
      </c>
      <c r="F10" s="71" t="s">
        <v>156</v>
      </c>
    </row>
    <row r="11" spans="1:6" ht="30" x14ac:dyDescent="0.25">
      <c r="A11" s="39" t="s">
        <v>8</v>
      </c>
      <c r="B11" s="12" t="s">
        <v>9</v>
      </c>
      <c r="C11" s="63">
        <f>C12+C13+C14+C15</f>
        <v>29499</v>
      </c>
      <c r="D11" s="63">
        <f>D12+D13+D14+D15</f>
        <v>30303.200000000001</v>
      </c>
      <c r="E11" s="13">
        <f>D11-C11</f>
        <v>804.20000000000073</v>
      </c>
      <c r="F11" s="14"/>
    </row>
    <row r="12" spans="1:6" ht="95.25" customHeight="1" x14ac:dyDescent="0.25">
      <c r="A12" s="15" t="s">
        <v>40</v>
      </c>
      <c r="B12" s="19" t="s">
        <v>47</v>
      </c>
      <c r="C12" s="20">
        <v>13510</v>
      </c>
      <c r="D12" s="66">
        <f>13510+804.2</f>
        <v>14314.2</v>
      </c>
      <c r="E12" s="17">
        <f t="shared" si="0"/>
        <v>804.20000000000073</v>
      </c>
      <c r="F12" s="71" t="s">
        <v>157</v>
      </c>
    </row>
    <row r="13" spans="1:6" ht="118.5" customHeight="1" x14ac:dyDescent="0.25">
      <c r="A13" s="15" t="s">
        <v>41</v>
      </c>
      <c r="B13" s="19" t="s">
        <v>46</v>
      </c>
      <c r="C13" s="20">
        <v>89</v>
      </c>
      <c r="D13" s="66">
        <v>89</v>
      </c>
      <c r="E13" s="17">
        <f t="shared" si="0"/>
        <v>0</v>
      </c>
      <c r="F13" s="14"/>
    </row>
    <row r="14" spans="1:6" ht="98.25" customHeight="1" x14ac:dyDescent="0.25">
      <c r="A14" s="15" t="s">
        <v>42</v>
      </c>
      <c r="B14" s="19" t="s">
        <v>45</v>
      </c>
      <c r="C14" s="20">
        <v>17906</v>
      </c>
      <c r="D14" s="66">
        <v>17906</v>
      </c>
      <c r="E14" s="17">
        <f t="shared" si="0"/>
        <v>0</v>
      </c>
      <c r="F14" s="14"/>
    </row>
    <row r="15" spans="1:6" ht="99" customHeight="1" x14ac:dyDescent="0.25">
      <c r="A15" s="15" t="s">
        <v>43</v>
      </c>
      <c r="B15" s="19" t="s">
        <v>44</v>
      </c>
      <c r="C15" s="20">
        <v>-2006</v>
      </c>
      <c r="D15" s="66">
        <v>-2006</v>
      </c>
      <c r="E15" s="17">
        <f t="shared" si="0"/>
        <v>0</v>
      </c>
      <c r="F15" s="14"/>
    </row>
    <row r="16" spans="1:6" ht="16.5" x14ac:dyDescent="0.25">
      <c r="A16" s="39" t="s">
        <v>10</v>
      </c>
      <c r="B16" s="64" t="s">
        <v>11</v>
      </c>
      <c r="C16" s="65">
        <f>C17+C18+C19</f>
        <v>47503</v>
      </c>
      <c r="D16" s="65">
        <f>D17+D18+D19</f>
        <v>47350.5</v>
      </c>
      <c r="E16" s="13">
        <f t="shared" si="0"/>
        <v>-152.5</v>
      </c>
      <c r="F16" s="14"/>
    </row>
    <row r="17" spans="1:6" ht="30" x14ac:dyDescent="0.25">
      <c r="A17" s="15" t="s">
        <v>12</v>
      </c>
      <c r="B17" s="19" t="s">
        <v>13</v>
      </c>
      <c r="C17" s="21">
        <v>45677</v>
      </c>
      <c r="D17" s="21">
        <v>45677</v>
      </c>
      <c r="E17" s="17">
        <f t="shared" si="0"/>
        <v>0</v>
      </c>
      <c r="F17" s="14"/>
    </row>
    <row r="18" spans="1:6" ht="28.5" x14ac:dyDescent="0.25">
      <c r="A18" s="15" t="s">
        <v>127</v>
      </c>
      <c r="B18" s="19" t="s">
        <v>85</v>
      </c>
      <c r="C18" s="21">
        <v>6</v>
      </c>
      <c r="D18" s="21">
        <v>39.4</v>
      </c>
      <c r="E18" s="17">
        <f t="shared" si="0"/>
        <v>33.4</v>
      </c>
      <c r="F18" s="71" t="s">
        <v>158</v>
      </c>
    </row>
    <row r="19" spans="1:6" ht="32.25" customHeight="1" x14ac:dyDescent="0.25">
      <c r="A19" s="15" t="s">
        <v>123</v>
      </c>
      <c r="B19" s="19" t="s">
        <v>67</v>
      </c>
      <c r="C19" s="21">
        <v>1820</v>
      </c>
      <c r="D19" s="21">
        <v>1634.1</v>
      </c>
      <c r="E19" s="17">
        <f t="shared" si="0"/>
        <v>-185.90000000000009</v>
      </c>
      <c r="F19" s="71" t="s">
        <v>159</v>
      </c>
    </row>
    <row r="20" spans="1:6" ht="21" customHeight="1" x14ac:dyDescent="0.25">
      <c r="A20" s="39" t="s">
        <v>83</v>
      </c>
      <c r="B20" s="62" t="s">
        <v>84</v>
      </c>
      <c r="C20" s="54">
        <f>C21+C22+C23</f>
        <v>26452</v>
      </c>
      <c r="D20" s="54">
        <f>D21+D22+D23</f>
        <v>25403.199999999997</v>
      </c>
      <c r="E20" s="13">
        <f t="shared" si="0"/>
        <v>-1048.8000000000029</v>
      </c>
      <c r="F20" s="14"/>
    </row>
    <row r="21" spans="1:6" ht="28.5" x14ac:dyDescent="0.25">
      <c r="A21" s="22" t="s">
        <v>126</v>
      </c>
      <c r="B21" s="19" t="s">
        <v>86</v>
      </c>
      <c r="C21" s="21">
        <v>13014</v>
      </c>
      <c r="D21" s="21">
        <v>12363.3</v>
      </c>
      <c r="E21" s="17">
        <f t="shared" si="0"/>
        <v>-650.70000000000073</v>
      </c>
      <c r="F21" s="71" t="s">
        <v>159</v>
      </c>
    </row>
    <row r="22" spans="1:6" ht="28.5" x14ac:dyDescent="0.25">
      <c r="A22" s="22" t="s">
        <v>124</v>
      </c>
      <c r="B22" s="19" t="s">
        <v>87</v>
      </c>
      <c r="C22" s="21">
        <v>6289</v>
      </c>
      <c r="D22" s="21">
        <v>6288.4</v>
      </c>
      <c r="E22" s="17">
        <f t="shared" si="0"/>
        <v>-0.6000000000003638</v>
      </c>
      <c r="F22" s="71" t="s">
        <v>159</v>
      </c>
    </row>
    <row r="23" spans="1:6" ht="28.5" x14ac:dyDescent="0.25">
      <c r="A23" s="22" t="s">
        <v>125</v>
      </c>
      <c r="B23" s="19" t="s">
        <v>88</v>
      </c>
      <c r="C23" s="21">
        <v>7149</v>
      </c>
      <c r="D23" s="21">
        <v>6751.5</v>
      </c>
      <c r="E23" s="17">
        <f t="shared" si="0"/>
        <v>-397.5</v>
      </c>
      <c r="F23" s="71" t="s">
        <v>159</v>
      </c>
    </row>
    <row r="24" spans="1:6" ht="19.5" customHeight="1" x14ac:dyDescent="0.25">
      <c r="A24" s="61" t="s">
        <v>14</v>
      </c>
      <c r="B24" s="48" t="s">
        <v>15</v>
      </c>
      <c r="C24" s="54">
        <f>C25+C26</f>
        <v>4536</v>
      </c>
      <c r="D24" s="54">
        <f>D25+D26</f>
        <v>3930</v>
      </c>
      <c r="E24" s="13">
        <f t="shared" si="0"/>
        <v>-606</v>
      </c>
      <c r="F24" s="14"/>
    </row>
    <row r="25" spans="1:6" ht="57" x14ac:dyDescent="0.25">
      <c r="A25" s="22" t="s">
        <v>16</v>
      </c>
      <c r="B25" s="23" t="s">
        <v>17</v>
      </c>
      <c r="C25" s="24">
        <v>4461</v>
      </c>
      <c r="D25" s="24">
        <v>3855</v>
      </c>
      <c r="E25" s="17">
        <f t="shared" si="0"/>
        <v>-606</v>
      </c>
      <c r="F25" s="71" t="s">
        <v>160</v>
      </c>
    </row>
    <row r="26" spans="1:6" ht="60" x14ac:dyDescent="0.25">
      <c r="A26" s="22" t="s">
        <v>89</v>
      </c>
      <c r="B26" s="23" t="s">
        <v>90</v>
      </c>
      <c r="C26" s="24">
        <v>75</v>
      </c>
      <c r="D26" s="24">
        <v>75</v>
      </c>
      <c r="E26" s="17">
        <f t="shared" si="0"/>
        <v>0</v>
      </c>
      <c r="F26" s="14"/>
    </row>
    <row r="27" spans="1:6" ht="46.5" customHeight="1" x14ac:dyDescent="0.25">
      <c r="A27" s="61" t="s">
        <v>18</v>
      </c>
      <c r="B27" s="48" t="s">
        <v>19</v>
      </c>
      <c r="C27" s="54">
        <f>C28+C29+C30+C31+C32+C34+C36+C33+C35</f>
        <v>13911</v>
      </c>
      <c r="D27" s="54">
        <f>D28+D29+D30+D31+D32+D34+D36+D33+D35</f>
        <v>13913.2</v>
      </c>
      <c r="E27" s="13">
        <f t="shared" si="0"/>
        <v>2.2000000000007276</v>
      </c>
      <c r="F27" s="14"/>
    </row>
    <row r="28" spans="1:6" ht="45" x14ac:dyDescent="0.25">
      <c r="A28" s="22" t="s">
        <v>91</v>
      </c>
      <c r="B28" s="23" t="s">
        <v>50</v>
      </c>
      <c r="C28" s="21">
        <v>49</v>
      </c>
      <c r="D28" s="21">
        <v>49</v>
      </c>
      <c r="E28" s="17">
        <f t="shared" si="0"/>
        <v>0</v>
      </c>
      <c r="F28" s="14"/>
    </row>
    <row r="29" spans="1:6" ht="75" x14ac:dyDescent="0.25">
      <c r="A29" s="22" t="s">
        <v>92</v>
      </c>
      <c r="B29" s="23" t="s">
        <v>93</v>
      </c>
      <c r="C29" s="21">
        <v>5414</v>
      </c>
      <c r="D29" s="21">
        <v>5414</v>
      </c>
      <c r="E29" s="17">
        <f t="shared" si="0"/>
        <v>0</v>
      </c>
      <c r="F29" s="14"/>
    </row>
    <row r="30" spans="1:6" ht="75" x14ac:dyDescent="0.25">
      <c r="A30" s="22" t="s">
        <v>94</v>
      </c>
      <c r="B30" s="25" t="s">
        <v>68</v>
      </c>
      <c r="C30" s="21">
        <v>452</v>
      </c>
      <c r="D30" s="21">
        <v>452</v>
      </c>
      <c r="E30" s="17">
        <f t="shared" si="0"/>
        <v>0</v>
      </c>
      <c r="F30" s="14"/>
    </row>
    <row r="31" spans="1:6" ht="60" x14ac:dyDescent="0.25">
      <c r="A31" s="22" t="s">
        <v>95</v>
      </c>
      <c r="B31" s="25" t="s">
        <v>69</v>
      </c>
      <c r="C31" s="21">
        <v>628</v>
      </c>
      <c r="D31" s="21">
        <v>628</v>
      </c>
      <c r="E31" s="17">
        <f t="shared" si="0"/>
        <v>0</v>
      </c>
      <c r="F31" s="14"/>
    </row>
    <row r="32" spans="1:6" ht="30" x14ac:dyDescent="0.25">
      <c r="A32" s="22" t="s">
        <v>96</v>
      </c>
      <c r="B32" s="23" t="s">
        <v>70</v>
      </c>
      <c r="C32" s="21">
        <v>597</v>
      </c>
      <c r="D32" s="21">
        <v>597</v>
      </c>
      <c r="E32" s="17">
        <f t="shared" si="0"/>
        <v>0</v>
      </c>
      <c r="F32" s="14"/>
    </row>
    <row r="33" spans="1:6" ht="114" customHeight="1" x14ac:dyDescent="0.25">
      <c r="A33" s="22" t="s">
        <v>98</v>
      </c>
      <c r="B33" s="23" t="s">
        <v>97</v>
      </c>
      <c r="C33" s="21">
        <v>2</v>
      </c>
      <c r="D33" s="21">
        <v>2</v>
      </c>
      <c r="E33" s="17">
        <f t="shared" si="0"/>
        <v>0</v>
      </c>
      <c r="F33" s="14"/>
    </row>
    <row r="34" spans="1:6" ht="99" customHeight="1" x14ac:dyDescent="0.25">
      <c r="A34" s="22" t="s">
        <v>100</v>
      </c>
      <c r="B34" s="23" t="s">
        <v>99</v>
      </c>
      <c r="C34" s="21">
        <v>7</v>
      </c>
      <c r="D34" s="21">
        <v>7</v>
      </c>
      <c r="E34" s="17">
        <f t="shared" si="0"/>
        <v>0</v>
      </c>
      <c r="F34" s="14"/>
    </row>
    <row r="35" spans="1:6" ht="31.5" customHeight="1" x14ac:dyDescent="0.25">
      <c r="A35" s="22" t="s">
        <v>154</v>
      </c>
      <c r="B35" s="60" t="s">
        <v>155</v>
      </c>
      <c r="C35" s="21">
        <v>0</v>
      </c>
      <c r="D35" s="21">
        <v>2.2000000000000002</v>
      </c>
      <c r="E35" s="17">
        <f t="shared" si="0"/>
        <v>2.2000000000000002</v>
      </c>
      <c r="F35" s="71" t="s">
        <v>161</v>
      </c>
    </row>
    <row r="36" spans="1:6" ht="75" x14ac:dyDescent="0.25">
      <c r="A36" s="22" t="s">
        <v>101</v>
      </c>
      <c r="B36" s="23" t="s">
        <v>71</v>
      </c>
      <c r="C36" s="21">
        <v>6762</v>
      </c>
      <c r="D36" s="21">
        <v>6762</v>
      </c>
      <c r="E36" s="17">
        <f t="shared" si="0"/>
        <v>0</v>
      </c>
      <c r="F36" s="14"/>
    </row>
    <row r="37" spans="1:6" ht="18.75" customHeight="1" x14ac:dyDescent="0.25">
      <c r="A37" s="61" t="s">
        <v>20</v>
      </c>
      <c r="B37" s="48" t="s">
        <v>21</v>
      </c>
      <c r="C37" s="54">
        <f>C38</f>
        <v>1540</v>
      </c>
      <c r="D37" s="54">
        <f>D38</f>
        <v>1392.9</v>
      </c>
      <c r="E37" s="13">
        <f t="shared" si="0"/>
        <v>-147.09999999999991</v>
      </c>
      <c r="F37" s="14"/>
    </row>
    <row r="38" spans="1:6" ht="71.25" x14ac:dyDescent="0.25">
      <c r="A38" s="22" t="s">
        <v>22</v>
      </c>
      <c r="B38" s="23" t="s">
        <v>23</v>
      </c>
      <c r="C38" s="21">
        <v>1540</v>
      </c>
      <c r="D38" s="21">
        <v>1392.9</v>
      </c>
      <c r="E38" s="17">
        <f t="shared" si="0"/>
        <v>-147.09999999999991</v>
      </c>
      <c r="F38" s="71" t="s">
        <v>162</v>
      </c>
    </row>
    <row r="39" spans="1:6" ht="30" x14ac:dyDescent="0.25">
      <c r="A39" s="61" t="s">
        <v>112</v>
      </c>
      <c r="B39" s="48" t="s">
        <v>113</v>
      </c>
      <c r="C39" s="54">
        <f>C40</f>
        <v>121</v>
      </c>
      <c r="D39" s="54">
        <f>D40</f>
        <v>121</v>
      </c>
      <c r="E39" s="13">
        <f t="shared" si="0"/>
        <v>0</v>
      </c>
      <c r="F39" s="14"/>
    </row>
    <row r="40" spans="1:6" ht="30" x14ac:dyDescent="0.25">
      <c r="A40" s="22" t="s">
        <v>114</v>
      </c>
      <c r="B40" s="23" t="s">
        <v>115</v>
      </c>
      <c r="C40" s="21">
        <v>121</v>
      </c>
      <c r="D40" s="21">
        <v>121</v>
      </c>
      <c r="E40" s="17">
        <f t="shared" si="0"/>
        <v>0</v>
      </c>
      <c r="F40" s="14"/>
    </row>
    <row r="41" spans="1:6" ht="30" x14ac:dyDescent="0.25">
      <c r="A41" s="61" t="s">
        <v>24</v>
      </c>
      <c r="B41" s="48" t="s">
        <v>25</v>
      </c>
      <c r="C41" s="54">
        <f>C42+C43+C44+C45</f>
        <v>1208</v>
      </c>
      <c r="D41" s="54">
        <f>D42+D43+D44+D45</f>
        <v>1462.7</v>
      </c>
      <c r="E41" s="13">
        <f t="shared" si="0"/>
        <v>254.70000000000005</v>
      </c>
      <c r="F41" s="14"/>
    </row>
    <row r="42" spans="1:6" ht="90" x14ac:dyDescent="0.25">
      <c r="A42" s="26" t="s">
        <v>116</v>
      </c>
      <c r="B42" s="23" t="s">
        <v>72</v>
      </c>
      <c r="C42" s="21">
        <v>44</v>
      </c>
      <c r="D42" s="21">
        <v>44</v>
      </c>
      <c r="E42" s="17">
        <f t="shared" si="0"/>
        <v>0</v>
      </c>
      <c r="F42" s="14"/>
    </row>
    <row r="43" spans="1:6" ht="45" x14ac:dyDescent="0.25">
      <c r="A43" s="15" t="s">
        <v>103</v>
      </c>
      <c r="B43" s="57" t="s">
        <v>102</v>
      </c>
      <c r="C43" s="58">
        <v>1064</v>
      </c>
      <c r="D43" s="58">
        <v>1064</v>
      </c>
      <c r="E43" s="17">
        <f t="shared" si="0"/>
        <v>0</v>
      </c>
      <c r="F43" s="14"/>
    </row>
    <row r="44" spans="1:6" ht="49.5" customHeight="1" x14ac:dyDescent="0.25">
      <c r="A44" s="15" t="s">
        <v>152</v>
      </c>
      <c r="B44" s="23" t="s">
        <v>153</v>
      </c>
      <c r="C44" s="24">
        <v>0</v>
      </c>
      <c r="D44" s="24">
        <v>254.7</v>
      </c>
      <c r="E44" s="17">
        <f t="shared" si="0"/>
        <v>254.7</v>
      </c>
      <c r="F44" s="71" t="s">
        <v>163</v>
      </c>
    </row>
    <row r="45" spans="1:6" ht="75" x14ac:dyDescent="0.25">
      <c r="A45" s="26" t="s">
        <v>105</v>
      </c>
      <c r="B45" s="59" t="s">
        <v>104</v>
      </c>
      <c r="C45" s="27">
        <v>100</v>
      </c>
      <c r="D45" s="27">
        <v>100</v>
      </c>
      <c r="E45" s="17">
        <f t="shared" si="0"/>
        <v>0</v>
      </c>
      <c r="F45" s="14"/>
    </row>
    <row r="46" spans="1:6" ht="16.5" x14ac:dyDescent="0.25">
      <c r="A46" s="39" t="s">
        <v>26</v>
      </c>
      <c r="B46" s="12" t="s">
        <v>27</v>
      </c>
      <c r="C46" s="13">
        <v>2389</v>
      </c>
      <c r="D46" s="13">
        <v>2389</v>
      </c>
      <c r="E46" s="13">
        <f t="shared" si="0"/>
        <v>0</v>
      </c>
      <c r="F46" s="14"/>
    </row>
    <row r="47" spans="1:6" ht="16.5" x14ac:dyDescent="0.25">
      <c r="A47" s="11" t="s">
        <v>28</v>
      </c>
      <c r="B47" s="12" t="s">
        <v>29</v>
      </c>
      <c r="C47" s="13">
        <f>C48+C77+C79</f>
        <v>1301299.7</v>
      </c>
      <c r="D47" s="13">
        <f>D48+D77+D79</f>
        <v>1329032.2</v>
      </c>
      <c r="E47" s="13">
        <f t="shared" si="0"/>
        <v>27732.5</v>
      </c>
      <c r="F47" s="14"/>
    </row>
    <row r="48" spans="1:6" ht="30" x14ac:dyDescent="0.25">
      <c r="A48" s="28" t="s">
        <v>30</v>
      </c>
      <c r="B48" s="16" t="s">
        <v>31</v>
      </c>
      <c r="C48" s="17">
        <f>C49+C53+C66+C74</f>
        <v>1300467</v>
      </c>
      <c r="D48" s="17">
        <f>D49+D53+D66+D74</f>
        <v>1327177.5999999999</v>
      </c>
      <c r="E48" s="17">
        <f t="shared" si="0"/>
        <v>26710.59999999986</v>
      </c>
      <c r="F48" s="14"/>
    </row>
    <row r="49" spans="1:6" ht="16.5" x14ac:dyDescent="0.25">
      <c r="A49" s="29" t="s">
        <v>36</v>
      </c>
      <c r="B49" s="12" t="s">
        <v>32</v>
      </c>
      <c r="C49" s="30">
        <f>C50+C51+C52</f>
        <v>175491.9</v>
      </c>
      <c r="D49" s="30">
        <f>D50+D51+D52</f>
        <v>175547.2</v>
      </c>
      <c r="E49" s="13">
        <f t="shared" si="0"/>
        <v>55.300000000017462</v>
      </c>
      <c r="F49" s="14"/>
    </row>
    <row r="50" spans="1:6" ht="45" x14ac:dyDescent="0.25">
      <c r="A50" s="15" t="s">
        <v>117</v>
      </c>
      <c r="B50" s="23" t="s">
        <v>118</v>
      </c>
      <c r="C50" s="31">
        <v>37566.400000000001</v>
      </c>
      <c r="D50" s="31">
        <v>37566.400000000001</v>
      </c>
      <c r="E50" s="17">
        <f t="shared" si="0"/>
        <v>0</v>
      </c>
      <c r="F50" s="14"/>
    </row>
    <row r="51" spans="1:6" ht="42.75" x14ac:dyDescent="0.25">
      <c r="A51" s="15" t="s">
        <v>51</v>
      </c>
      <c r="B51" s="23" t="s">
        <v>73</v>
      </c>
      <c r="C51" s="17">
        <v>13280.6</v>
      </c>
      <c r="D51" s="17">
        <v>13335.9</v>
      </c>
      <c r="E51" s="17">
        <f t="shared" si="0"/>
        <v>55.299999999999272</v>
      </c>
      <c r="F51" s="71" t="s">
        <v>164</v>
      </c>
    </row>
    <row r="52" spans="1:6" ht="45" x14ac:dyDescent="0.25">
      <c r="A52" s="15" t="s">
        <v>52</v>
      </c>
      <c r="B52" s="23" t="s">
        <v>106</v>
      </c>
      <c r="C52" s="17">
        <v>124644.9</v>
      </c>
      <c r="D52" s="17">
        <v>124644.9</v>
      </c>
      <c r="E52" s="17">
        <f t="shared" si="0"/>
        <v>0</v>
      </c>
      <c r="F52" s="14"/>
    </row>
    <row r="53" spans="1:6" ht="30.75" customHeight="1" x14ac:dyDescent="0.25">
      <c r="A53" s="11" t="s">
        <v>37</v>
      </c>
      <c r="B53" s="12" t="s">
        <v>33</v>
      </c>
      <c r="C53" s="13">
        <f>C55+C56+C57+C58+C59+C60+C61+C62+C65+C64+C54+C63</f>
        <v>672417.7</v>
      </c>
      <c r="D53" s="13">
        <f t="shared" ref="D53:E53" si="1">D55+D56+D57+D58+D59+D60+D61+D62+D65+D64+D54+D63</f>
        <v>699071</v>
      </c>
      <c r="E53" s="13">
        <f t="shared" si="1"/>
        <v>26653.300000000017</v>
      </c>
      <c r="F53" s="14"/>
    </row>
    <row r="54" spans="1:6" ht="42.75" customHeight="1" x14ac:dyDescent="0.25">
      <c r="A54" s="28" t="s">
        <v>53</v>
      </c>
      <c r="B54" s="23" t="s">
        <v>137</v>
      </c>
      <c r="C54" s="17">
        <v>15966.2</v>
      </c>
      <c r="D54" s="17">
        <v>15966.2</v>
      </c>
      <c r="E54" s="17">
        <f t="shared" si="0"/>
        <v>0</v>
      </c>
      <c r="F54" s="32"/>
    </row>
    <row r="55" spans="1:6" ht="103.5" customHeight="1" x14ac:dyDescent="0.25">
      <c r="A55" s="28" t="s">
        <v>54</v>
      </c>
      <c r="B55" s="23" t="s">
        <v>107</v>
      </c>
      <c r="C55" s="17">
        <f>53212.2+33746.9</f>
        <v>86959.1</v>
      </c>
      <c r="D55" s="17">
        <v>85940.1</v>
      </c>
      <c r="E55" s="17">
        <f t="shared" si="0"/>
        <v>-1019</v>
      </c>
      <c r="F55" s="72" t="s">
        <v>167</v>
      </c>
    </row>
    <row r="56" spans="1:6" ht="108" customHeight="1" x14ac:dyDescent="0.25">
      <c r="A56" s="34" t="s">
        <v>108</v>
      </c>
      <c r="B56" s="23" t="s">
        <v>74</v>
      </c>
      <c r="C56" s="17">
        <f>136567.8+32026</f>
        <v>168593.8</v>
      </c>
      <c r="D56" s="37">
        <v>166952.79999999999</v>
      </c>
      <c r="E56" s="17">
        <f t="shared" si="0"/>
        <v>-1641</v>
      </c>
      <c r="F56" s="72" t="s">
        <v>169</v>
      </c>
    </row>
    <row r="57" spans="1:6" ht="81" customHeight="1" x14ac:dyDescent="0.25">
      <c r="A57" s="28" t="s">
        <v>128</v>
      </c>
      <c r="B57" s="35" t="s">
        <v>132</v>
      </c>
      <c r="C57" s="17">
        <v>4390.3</v>
      </c>
      <c r="D57" s="17">
        <v>4390.3</v>
      </c>
      <c r="E57" s="17">
        <f t="shared" si="0"/>
        <v>0</v>
      </c>
      <c r="F57" s="33"/>
    </row>
    <row r="58" spans="1:6" ht="54" customHeight="1" x14ac:dyDescent="0.25">
      <c r="A58" s="28" t="s">
        <v>129</v>
      </c>
      <c r="B58" s="35" t="s">
        <v>133</v>
      </c>
      <c r="C58" s="17">
        <v>9590.6</v>
      </c>
      <c r="D58" s="17">
        <v>9590.6</v>
      </c>
      <c r="E58" s="17">
        <f t="shared" si="0"/>
        <v>0</v>
      </c>
      <c r="F58" s="36"/>
    </row>
    <row r="59" spans="1:6" ht="45" x14ac:dyDescent="0.25">
      <c r="A59" s="28" t="s">
        <v>55</v>
      </c>
      <c r="B59" s="23" t="s">
        <v>75</v>
      </c>
      <c r="C59" s="17">
        <v>3667.7</v>
      </c>
      <c r="D59" s="17">
        <v>3667.7</v>
      </c>
      <c r="E59" s="17">
        <f t="shared" si="0"/>
        <v>0</v>
      </c>
      <c r="F59" s="14"/>
    </row>
    <row r="60" spans="1:6" ht="39" customHeight="1" x14ac:dyDescent="0.25">
      <c r="A60" s="28" t="s">
        <v>56</v>
      </c>
      <c r="B60" s="23" t="s">
        <v>76</v>
      </c>
      <c r="C60" s="17">
        <v>0</v>
      </c>
      <c r="D60" s="17">
        <v>0</v>
      </c>
      <c r="E60" s="17">
        <f t="shared" si="0"/>
        <v>0</v>
      </c>
      <c r="F60" s="14"/>
    </row>
    <row r="61" spans="1:6" ht="45" customHeight="1" x14ac:dyDescent="0.25">
      <c r="A61" s="28" t="s">
        <v>57</v>
      </c>
      <c r="B61" s="23" t="s">
        <v>109</v>
      </c>
      <c r="C61" s="17">
        <f>19466.1</f>
        <v>19466.099999999999</v>
      </c>
      <c r="D61" s="17">
        <f>19466.1</f>
        <v>19466.099999999999</v>
      </c>
      <c r="E61" s="17">
        <f t="shared" si="0"/>
        <v>0</v>
      </c>
      <c r="F61" s="14"/>
    </row>
    <row r="62" spans="1:6" ht="30" x14ac:dyDescent="0.25">
      <c r="A62" s="15" t="s">
        <v>58</v>
      </c>
      <c r="B62" s="16" t="s">
        <v>77</v>
      </c>
      <c r="C62" s="17">
        <v>8561.2999999999993</v>
      </c>
      <c r="D62" s="17">
        <v>8561.2999999999993</v>
      </c>
      <c r="E62" s="17">
        <f t="shared" si="0"/>
        <v>0</v>
      </c>
      <c r="F62" s="68"/>
    </row>
    <row r="63" spans="1:6" ht="33.75" customHeight="1" x14ac:dyDescent="0.25">
      <c r="A63" s="15" t="s">
        <v>59</v>
      </c>
      <c r="B63" s="38" t="s">
        <v>136</v>
      </c>
      <c r="C63" s="18">
        <f>69670-3061.2</f>
        <v>66608.800000000003</v>
      </c>
      <c r="D63" s="70">
        <v>66608.800000000003</v>
      </c>
      <c r="E63" s="17">
        <f t="shared" si="0"/>
        <v>0</v>
      </c>
      <c r="F63" s="67"/>
    </row>
    <row r="64" spans="1:6" ht="55.5" customHeight="1" x14ac:dyDescent="0.25">
      <c r="A64" s="15" t="s">
        <v>130</v>
      </c>
      <c r="B64" s="38" t="s">
        <v>134</v>
      </c>
      <c r="C64" s="18">
        <v>147160.6</v>
      </c>
      <c r="D64" s="18">
        <v>147160.6</v>
      </c>
      <c r="E64" s="17">
        <f t="shared" si="0"/>
        <v>0</v>
      </c>
      <c r="F64" s="69"/>
    </row>
    <row r="65" spans="1:6" ht="231" customHeight="1" x14ac:dyDescent="0.25">
      <c r="A65" s="28" t="s">
        <v>60</v>
      </c>
      <c r="B65" s="16" t="s">
        <v>78</v>
      </c>
      <c r="C65" s="18">
        <f>94705.4+310.4-15966.2+60736.8+1666.8</f>
        <v>141453.19999999998</v>
      </c>
      <c r="D65" s="18">
        <v>170766.5</v>
      </c>
      <c r="E65" s="17">
        <f t="shared" si="0"/>
        <v>29313.300000000017</v>
      </c>
      <c r="F65" s="67" t="s">
        <v>168</v>
      </c>
    </row>
    <row r="66" spans="1:6" ht="30" x14ac:dyDescent="0.25">
      <c r="A66" s="39" t="s">
        <v>38</v>
      </c>
      <c r="B66" s="40" t="s">
        <v>34</v>
      </c>
      <c r="C66" s="41">
        <f>C67+C68+C69+C70+C71+C73+C72</f>
        <v>447453.2</v>
      </c>
      <c r="D66" s="41">
        <f>D67+D68+D69+D70+D71+D73+D72</f>
        <v>447455.2</v>
      </c>
      <c r="E66" s="13">
        <f t="shared" si="0"/>
        <v>2</v>
      </c>
      <c r="F66" s="68"/>
    </row>
    <row r="67" spans="1:6" ht="90.75" customHeight="1" x14ac:dyDescent="0.25">
      <c r="A67" s="15" t="s">
        <v>61</v>
      </c>
      <c r="B67" s="42" t="s">
        <v>79</v>
      </c>
      <c r="C67" s="27">
        <v>423525.8</v>
      </c>
      <c r="D67" s="27">
        <v>423527.8</v>
      </c>
      <c r="E67" s="17">
        <f t="shared" si="0"/>
        <v>2</v>
      </c>
      <c r="F67" s="72" t="s">
        <v>166</v>
      </c>
    </row>
    <row r="68" spans="1:6" ht="48" customHeight="1" x14ac:dyDescent="0.25">
      <c r="A68" s="15" t="s">
        <v>119</v>
      </c>
      <c r="B68" s="42" t="s">
        <v>121</v>
      </c>
      <c r="C68" s="27">
        <v>1330</v>
      </c>
      <c r="D68" s="27">
        <v>1330</v>
      </c>
      <c r="E68" s="17">
        <f t="shared" si="0"/>
        <v>0</v>
      </c>
      <c r="F68" s="14"/>
    </row>
    <row r="69" spans="1:6" ht="62.25" customHeight="1" x14ac:dyDescent="0.25">
      <c r="A69" s="15" t="s">
        <v>62</v>
      </c>
      <c r="B69" s="42" t="s">
        <v>80</v>
      </c>
      <c r="C69" s="17">
        <v>1.2</v>
      </c>
      <c r="D69" s="17">
        <v>1.2</v>
      </c>
      <c r="E69" s="17">
        <f t="shared" ref="E69:E80" si="2">D69-C69</f>
        <v>0</v>
      </c>
      <c r="F69" s="14"/>
    </row>
    <row r="70" spans="1:6" ht="66.75" hidden="1" customHeight="1" x14ac:dyDescent="0.25">
      <c r="A70" s="15" t="s">
        <v>63</v>
      </c>
      <c r="B70" s="43" t="s">
        <v>110</v>
      </c>
      <c r="C70" s="18">
        <v>0</v>
      </c>
      <c r="D70" s="18">
        <v>0</v>
      </c>
      <c r="E70" s="17">
        <f t="shared" si="2"/>
        <v>0</v>
      </c>
      <c r="F70" s="14"/>
    </row>
    <row r="71" spans="1:6" ht="66.75" customHeight="1" x14ac:dyDescent="0.25">
      <c r="A71" s="22" t="s">
        <v>64</v>
      </c>
      <c r="B71" s="44" t="s">
        <v>81</v>
      </c>
      <c r="C71" s="24">
        <v>16260.7</v>
      </c>
      <c r="D71" s="24">
        <v>16260.7</v>
      </c>
      <c r="E71" s="17">
        <f t="shared" si="2"/>
        <v>0</v>
      </c>
      <c r="F71" s="14"/>
    </row>
    <row r="72" spans="1:6" ht="66.75" customHeight="1" x14ac:dyDescent="0.25">
      <c r="A72" s="22" t="s">
        <v>131</v>
      </c>
      <c r="B72" s="45" t="s">
        <v>135</v>
      </c>
      <c r="C72" s="24">
        <v>1956.3</v>
      </c>
      <c r="D72" s="24">
        <v>1956.3</v>
      </c>
      <c r="E72" s="17">
        <f t="shared" si="2"/>
        <v>0</v>
      </c>
      <c r="F72" s="14"/>
    </row>
    <row r="73" spans="1:6" ht="30" x14ac:dyDescent="0.25">
      <c r="A73" s="22" t="s">
        <v>65</v>
      </c>
      <c r="B73" s="46" t="s">
        <v>82</v>
      </c>
      <c r="C73" s="27">
        <v>4379.2</v>
      </c>
      <c r="D73" s="27">
        <v>4379.2</v>
      </c>
      <c r="E73" s="17">
        <f t="shared" si="2"/>
        <v>0</v>
      </c>
      <c r="F73" s="14"/>
    </row>
    <row r="74" spans="1:6" ht="16.5" x14ac:dyDescent="0.25">
      <c r="A74" s="47" t="s">
        <v>39</v>
      </c>
      <c r="B74" s="48" t="s">
        <v>35</v>
      </c>
      <c r="C74" s="13">
        <f>C75+C76</f>
        <v>5104.2</v>
      </c>
      <c r="D74" s="13">
        <f>D75+D76</f>
        <v>5104.2</v>
      </c>
      <c r="E74" s="13">
        <f t="shared" si="2"/>
        <v>0</v>
      </c>
      <c r="F74" s="14"/>
    </row>
    <row r="75" spans="1:6" ht="45" x14ac:dyDescent="0.25">
      <c r="A75" s="15" t="s">
        <v>120</v>
      </c>
      <c r="B75" s="46" t="s">
        <v>122</v>
      </c>
      <c r="C75" s="18">
        <v>5000</v>
      </c>
      <c r="D75" s="18">
        <v>5000</v>
      </c>
      <c r="E75" s="17">
        <f t="shared" si="2"/>
        <v>0</v>
      </c>
      <c r="F75" s="14"/>
    </row>
    <row r="76" spans="1:6" ht="30.75" customHeight="1" x14ac:dyDescent="0.25">
      <c r="A76" s="15" t="s">
        <v>66</v>
      </c>
      <c r="B76" s="46" t="s">
        <v>111</v>
      </c>
      <c r="C76" s="21">
        <v>104.2</v>
      </c>
      <c r="D76" s="21">
        <v>104.2</v>
      </c>
      <c r="E76" s="17">
        <f t="shared" si="2"/>
        <v>0</v>
      </c>
      <c r="F76" s="14"/>
    </row>
    <row r="77" spans="1:6" ht="30.75" customHeight="1" x14ac:dyDescent="0.25">
      <c r="A77" s="52" t="s">
        <v>143</v>
      </c>
      <c r="B77" s="53" t="s">
        <v>144</v>
      </c>
      <c r="C77" s="54">
        <f>C78</f>
        <v>824</v>
      </c>
      <c r="D77" s="54">
        <f>D78</f>
        <v>1275</v>
      </c>
      <c r="E77" s="13">
        <f t="shared" si="2"/>
        <v>451</v>
      </c>
      <c r="F77" s="14"/>
    </row>
    <row r="78" spans="1:6" ht="31.5" customHeight="1" x14ac:dyDescent="0.25">
      <c r="A78" s="15" t="s">
        <v>145</v>
      </c>
      <c r="B78" s="46" t="s">
        <v>146</v>
      </c>
      <c r="C78" s="55">
        <f>757+67</f>
        <v>824</v>
      </c>
      <c r="D78" s="55">
        <v>1275</v>
      </c>
      <c r="E78" s="17">
        <f t="shared" si="2"/>
        <v>451</v>
      </c>
      <c r="F78" s="32" t="s">
        <v>165</v>
      </c>
    </row>
    <row r="79" spans="1:6" ht="28.5" customHeight="1" x14ac:dyDescent="0.25">
      <c r="A79" s="52" t="s">
        <v>149</v>
      </c>
      <c r="B79" s="53" t="s">
        <v>150</v>
      </c>
      <c r="C79" s="56">
        <v>8.6999999999999993</v>
      </c>
      <c r="D79" s="56">
        <v>579.6</v>
      </c>
      <c r="E79" s="13">
        <f t="shared" si="2"/>
        <v>570.9</v>
      </c>
      <c r="F79" s="32" t="s">
        <v>165</v>
      </c>
    </row>
    <row r="80" spans="1:6" ht="16.5" x14ac:dyDescent="0.25">
      <c r="A80" s="49" t="s">
        <v>141</v>
      </c>
      <c r="B80" s="51" t="s">
        <v>142</v>
      </c>
      <c r="C80" s="50">
        <f>C8+C47</f>
        <v>1791176.7</v>
      </c>
      <c r="D80" s="54">
        <f>D8+D47</f>
        <v>1818909.2</v>
      </c>
      <c r="E80" s="13">
        <f t="shared" si="2"/>
        <v>27732.5</v>
      </c>
      <c r="F80" s="14"/>
    </row>
  </sheetData>
  <mergeCells count="6">
    <mergeCell ref="F5:F6"/>
    <mergeCell ref="F1:F2"/>
    <mergeCell ref="A3:F3"/>
    <mergeCell ref="A5:A6"/>
    <mergeCell ref="B5:B6"/>
    <mergeCell ref="C5:E5"/>
  </mergeCells>
  <hyperlinks>
    <hyperlink ref="B19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  <hyperlink ref="B70" r:id="rId1" display="consultantplus://offline/ref=2E8FCC17B3C54EBA90226BB10AAB6791BDBC6AEF73DBEE28F0B95591151895D7D51B1E59153073AC9B36A5E9145CG0O"/>
  </hyperlinks>
  <pageMargins left="0.78740157480314965" right="0.39370078740157483" top="0.19685039370078741" bottom="0.19685039370078741" header="0" footer="0"/>
  <pageSetup paperSize="9" scale="54" fitToHeight="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23-25</vt:lpstr>
      <vt:lpstr>'доходы 23-25'!Заголовки_для_печати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Попова Лариса Валентиновна</cp:lastModifiedBy>
  <cp:lastPrinted>2023-06-15T08:28:06Z</cp:lastPrinted>
  <dcterms:created xsi:type="dcterms:W3CDTF">2018-08-09T07:23:17Z</dcterms:created>
  <dcterms:modified xsi:type="dcterms:W3CDTF">2023-06-15T08:29:06Z</dcterms:modified>
</cp:coreProperties>
</file>